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ns1="http://schemas.openxmlformats.org/markup-compatibility/2006" xmlns:ns2="http://schemas.microsoft.com/office/spreadsheetml/2010/11/ac" xmlns:ns3="http://schemas.microsoft.com/office/spreadsheetml/2014/revision" xmlns:ns4="http://schemas.microsoft.com/office/spreadsheetml/2016/revision6" xmlns:ns5="http://schemas.microsoft.com/office/spreadsheetml/2016/revision10" xmlns:ns6="http://schemas.microsoft.com/office/spreadsheetml/2015/revision2" xmlns:ns8="http://schemas.microsoft.com/office/spreadsheetml/2018/calcfeatures" xmlns:r="http://schemas.openxmlformats.org/officeDocument/2006/relationships" ns1:Ignorable="x15 xr xr6 xr10 xr2">
  <fileVersion appName="xl" lastEdited="7" lowestEdited="7" rupBuild="30326"/>
  <workbookPr/>
  <ns1:AlternateContent>
    <ns1:Choice Requires="x15">
      <ns2:absPath url="C:\Users\olafl\Downloads\"/>
    </ns1:Choice>
  </ns1:AlternateContent>
  <ns3:revisionPtr revIDLastSave="0" documentId="13_ncr:1_{0E249EE4-2B9D-474E-8C6F-AE97BCB8C9F6}" ns4:coauthVersionLast="47" ns4:coauthVersionMax="47" ns5:uidLastSave="{00000000-0000-0000-0000-000000000000}"/>
  <bookViews>
    <workbookView xWindow="-108" yWindow="-108" windowWidth="23256" windowHeight="13896" ns6:uid="{00000000-000D-0000-FFFF-FFFF00000000}" activeTab="0" firstSheet="0"/>
  </bookViews>
  <sheets>
    <sheet name="Three Bays wholesale prices" sheetId="11" r:id="rId1"/>
  </sheets>
  <calcPr calcId="191029"/>
  <extLst>
    <ext uri="{B58B0392-4F1F-4190-BB64-5DF3571DCE5F}">
      <ns8:calcFeatures>
        <ns8:feature name="microsoft.com:RD"/>
        <ns8:feature name="microsoft.com:Single"/>
        <ns8:feature name="microsoft.com:FV"/>
        <ns8:feature name="microsoft.com:CNMTM"/>
        <ns8:feature name="microsoft.com:LET_WF"/>
        <ns8:feature name="microsoft.com:LAMBDA_WF"/>
        <ns8:feature name="microsoft.com:ARRAYTEXT_WF"/>
      </ns8:calcFeatures>
    </ext>
  </extLst>
</workbook>
</file>

<file path=xl/calcChain.xml><?xml version="1.0" encoding="utf-8"?>
<calcChain xmlns="http://schemas.openxmlformats.org/spreadsheetml/2006/main">
  <c r="D13" i="14" l="1"/>
  <c r="D12" i="14"/>
  <c r="D11" i="14"/>
  <c r="L10" i="14"/>
  <c r="S10" i="14" s="1"/>
  <c r="F10" i="14"/>
  <c r="D10" i="14"/>
  <c r="J10" i="14" s="1"/>
  <c r="D8" i="14"/>
  <c r="D7" i="14"/>
  <c r="S6" i="14"/>
  <c r="P6" i="14"/>
  <c r="U6" i="14" s="1"/>
  <c r="N6" i="14"/>
  <c r="R6" i="14" s="1"/>
  <c r="F6" i="14"/>
  <c r="D6" i="14"/>
  <c r="J6" i="14" s="1"/>
  <c r="M6" i="14" s="1"/>
  <c r="T6" i="14" s="1"/>
  <c r="L5" i="14"/>
  <c r="S5" i="14" s="1"/>
  <c r="F5" i="14"/>
  <c r="D5" i="14"/>
  <c r="J5" i="14" s="1"/>
  <c r="S4" i="14"/>
  <c r="N4" i="14"/>
  <c r="R4" i="14" s="1"/>
  <c r="D4" i="14"/>
  <c r="J4" i="14" s="1"/>
  <c r="M4" i="14" s="1"/>
  <c r="T4" i="14" s="1"/>
  <c r="S3" i="14"/>
  <c r="R3" i="14"/>
  <c r="P3" i="14"/>
  <c r="P4" i="14" s="1"/>
  <c r="U4" i="14" s="1"/>
  <c r="U3" i="14" s="1"/>
  <c r="N3" i="14"/>
  <c r="D3" i="14"/>
  <c r="J3" i="14" s="1"/>
  <c r="M3" i="14" s="1"/>
  <c r="T3" i="14" s="1"/>
  <c r="F41" i="13"/>
  <c r="F40" i="13"/>
  <c r="F39" i="13"/>
  <c r="F38" i="13"/>
  <c r="F36" i="13"/>
  <c r="F35" i="13"/>
  <c r="F34" i="13"/>
  <c r="F33" i="13"/>
  <c r="F32" i="13"/>
  <c r="F31" i="13"/>
  <c r="D27" i="13"/>
  <c r="E27" i="13" s="1"/>
  <c r="F27" i="13" s="1"/>
  <c r="D26" i="13"/>
  <c r="E26" i="13" s="1"/>
  <c r="F26" i="13" s="1"/>
  <c r="D25" i="13"/>
  <c r="E25" i="13" s="1"/>
  <c r="F25" i="13" s="1"/>
  <c r="D24" i="13"/>
  <c r="E24" i="13" s="1"/>
  <c r="F24" i="13" s="1"/>
  <c r="D22" i="13"/>
  <c r="E22" i="13" s="1"/>
  <c r="F22" i="13" s="1"/>
  <c r="D21" i="13"/>
  <c r="E21" i="13" s="1"/>
  <c r="F21" i="13" s="1"/>
  <c r="D20" i="13"/>
  <c r="E20" i="13" s="1"/>
  <c r="F20" i="13" s="1"/>
  <c r="D19" i="13"/>
  <c r="E19" i="13" s="1"/>
  <c r="F19" i="13" s="1"/>
  <c r="D18" i="13"/>
  <c r="E18" i="13" s="1"/>
  <c r="F18" i="13" s="1"/>
  <c r="D17" i="13"/>
  <c r="E17" i="13" s="1"/>
  <c r="F17" i="13" s="1"/>
  <c r="E13" i="13"/>
  <c r="F13" i="13" s="1"/>
  <c r="E12" i="13"/>
  <c r="F12" i="13" s="1"/>
  <c r="E11" i="13"/>
  <c r="F11" i="13" s="1"/>
  <c r="E10" i="13"/>
  <c r="F10" i="13" s="1"/>
  <c r="E8" i="13"/>
  <c r="F8" i="13" s="1"/>
  <c r="E7" i="13"/>
  <c r="F7" i="13" s="1"/>
  <c r="E6" i="13"/>
  <c r="F6" i="13" s="1"/>
  <c r="E5" i="13"/>
  <c r="F5" i="13" s="1"/>
  <c r="E4" i="13"/>
  <c r="F4" i="13" s="1"/>
  <c r="E3" i="13"/>
  <c r="F3" i="13" s="1"/>
  <c r="F41" i="11"/>
  <c r="F40" i="11"/>
  <c r="F39" i="11"/>
  <c r="F38" i="11"/>
  <c r="F36" i="11"/>
  <c r="F35" i="11"/>
  <c r="F34" i="11"/>
  <c r="F33" i="11"/>
  <c r="F32" i="11"/>
  <c r="F31" i="11"/>
  <c r="D27" i="11"/>
  <c r="E27" i="11" s="1"/>
  <c r="F27" i="11" s="1"/>
  <c r="D26" i="11"/>
  <c r="E26" i="11" s="1"/>
  <c r="F26" i="11" s="1"/>
  <c r="E25" i="11"/>
  <c r="F25" i="11" s="1"/>
  <c r="D25" i="11"/>
  <c r="D24" i="11"/>
  <c r="E24" i="11" s="1"/>
  <c r="F24" i="11" s="1"/>
  <c r="D22" i="11"/>
  <c r="E22" i="11" s="1"/>
  <c r="F22" i="11" s="1"/>
  <c r="D21" i="11"/>
  <c r="E21" i="11" s="1"/>
  <c r="F21" i="11" s="1"/>
  <c r="D20" i="11"/>
  <c r="E20" i="11" s="1"/>
  <c r="F20" i="11" s="1"/>
  <c r="D19" i="11"/>
  <c r="E19" i="11" s="1"/>
  <c r="F19" i="11" s="1"/>
  <c r="D18" i="11"/>
  <c r="E18" i="11" s="1"/>
  <c r="F18" i="11" s="1"/>
  <c r="D17" i="11"/>
  <c r="E17" i="11" s="1"/>
  <c r="F17" i="11" s="1"/>
  <c r="E13" i="11"/>
  <c r="F13" i="11" s="1"/>
  <c r="E12" i="11"/>
  <c r="F12" i="11" s="1"/>
  <c r="E11" i="11"/>
  <c r="F11" i="11" s="1"/>
  <c r="E10" i="11"/>
  <c r="F10" i="11" s="1"/>
  <c r="E8" i="11"/>
  <c r="F8" i="11" s="1"/>
  <c r="E7" i="11"/>
  <c r="F7" i="11" s="1"/>
  <c r="E6" i="11"/>
  <c r="F6" i="11" s="1"/>
  <c r="E5" i="11"/>
  <c r="F5" i="11" s="1"/>
  <c r="E4" i="11"/>
  <c r="F4" i="11" s="1"/>
  <c r="E3" i="11"/>
  <c r="F3" i="11" s="1"/>
  <c r="M10" i="14" l="1"/>
  <c r="T10" i="14" s="1"/>
  <c r="M5" i="14"/>
  <c r="T5" i="14" s="1"/>
  <c r="N10" i="14"/>
  <c r="R10" i="14" s="1"/>
  <c r="N5" i="14"/>
  <c r="R5" i="14" s="1"/>
  <c r="P10" i="14"/>
  <c r="U10" i="14" s="1"/>
  <c r="P5" i="14"/>
  <c r="U5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Olaf Lyche</author>
  </authors>
  <commentList>
    <comment ref="L2" authorId="0" shapeId="0" xr:uid="{00000000-0006-0000-0200-000001000000}">
      <text>
        <r>
          <rPr>
            <sz val="11"/>
            <color theme="1"/>
            <rFont val="Calibri"/>
          </rPr>
          <t>Olaf Lyche:
(48 x 40 inches, 4 way timber pallet)</t>
        </r>
      </text>
    </comment>
    <comment ref="O2" authorId="0" shapeId="0" xr:uid="{00000000-0006-0000-0200-000002000000}">
      <text>
        <r>
          <rPr>
            <sz val="11"/>
            <color theme="1"/>
            <rFont val="Calibri"/>
          </rPr>
          <t>Olaf Lyche:
(48 x 40 inches, 4 way timber pallet), 141mm high</t>
        </r>
      </text>
    </comment>
    <comment ref="L3" authorId="0" shapeId="0" xr:uid="{00000000-0006-0000-0200-000003000000}">
      <text>
        <r>
          <rPr>
            <sz val="11"/>
            <color theme="1"/>
            <rFont val="Calibri"/>
          </rPr>
          <t>Olaf Lyche:
(5x3)x4</t>
        </r>
      </text>
    </comment>
    <comment ref="L4" authorId="0" shapeId="0" xr:uid="{00000000-0006-0000-0200-000004000000}">
      <text>
        <r>
          <rPr>
            <sz val="11"/>
            <color theme="1"/>
            <rFont val="Calibri"/>
          </rPr>
          <t>Olaf Lyche:
(5x3)x4</t>
        </r>
      </text>
    </comment>
    <comment ref="L9" authorId="0" shapeId="0" xr:uid="{00000000-0006-0000-0200-000005000000}">
      <text>
        <r>
          <rPr>
            <sz val="11"/>
            <color theme="1"/>
            <rFont val="Calibri"/>
          </rPr>
          <t>Olaf Lyche:
(48 x 40 inches, 4 way timber pallet)</t>
        </r>
      </text>
    </comment>
    <comment ref="O9" authorId="0" shapeId="0" xr:uid="{00000000-0006-0000-0200-000006000000}">
      <text>
        <r>
          <rPr>
            <sz val="11"/>
            <color theme="1"/>
            <rFont val="Calibri"/>
          </rPr>
          <t>Olaf Lyche:
(48 x 40 inches, 4 way timber pallet), 141mm high</t>
        </r>
      </text>
    </comment>
  </commentList>
</comments>
</file>

<file path=xl/sharedStrings.xml><?xml version="1.0" encoding="utf-8"?>
<sst xmlns="http://schemas.openxmlformats.org/spreadsheetml/2006/main" count="242" uniqueCount="70">
  <si>
    <t>THREE BAYS wholesale prices
MELBOURNE</t>
  </si>
  <si>
    <t>Product 
Description</t>
  </si>
  <si>
    <t>Wsale price</t>
  </si>
  <si>
    <t>Freight</t>
  </si>
  <si>
    <t>Freight incl. fuel surcharge</t>
  </si>
  <si>
    <t>Landed unit cost</t>
  </si>
  <si>
    <t>Landed case cost</t>
  </si>
  <si>
    <t>Comments</t>
  </si>
  <si>
    <t>Three Bays Still - 750 ml</t>
  </si>
  <si>
    <t>Box of 12</t>
  </si>
  <si>
    <t>Three Bays Sparkling - 750 ml</t>
  </si>
  <si>
    <t>Three Bays Still - 330 ml</t>
  </si>
  <si>
    <t>Box of 24</t>
  </si>
  <si>
    <t>Three Bays Sparkling - 330 ml</t>
  </si>
  <si>
    <t>Three Bays Sparkling - 500 ml PET</t>
  </si>
  <si>
    <t>Three Bays Still - 500 ml PET</t>
  </si>
  <si>
    <t>Pack of 20. mid-October launch</t>
  </si>
  <si>
    <t>FAVOUR RANGE:</t>
  </si>
  <si>
    <t>Three Bays Sparkling - 330 ml 
Nectarine &amp; Lemon Myrtle</t>
  </si>
  <si>
    <t>Three Bays Sparkling - 330 ml 
Black Cherry &amp; Kakadu Plum</t>
  </si>
  <si>
    <t>THREE BAYS wholesale prices
SYDNEY</t>
  </si>
  <si>
    <r>
      <rPr>
        <b/>
        <sz val="409.55"/>
        <rFont val="Calibri"/>
        <family val="2"/>
      </rPr>
      <t>THREE BAYS wholesale prices
 BRISBANE - SE QLD &amp; NNSW
(Distributed by MoCo Food Distributors) *</t>
    </r>
    <r>
      <rPr>
        <b/>
        <sz val="409.55"/>
        <color theme="0"/>
        <rFont val="Calibri"/>
        <family val="2"/>
        <scheme val="minor"/>
      </rPr>
      <t>Est, price tbc</t>
    </r>
  </si>
  <si>
    <t>Three Bays Sparkling - 500 ml PET*</t>
  </si>
  <si>
    <t>Three Bays Still - 500 ml PET*</t>
  </si>
  <si>
    <t>Three Bays Sparkling - 330 ml 
Nectarine &amp; Lemon Myrtle+</t>
  </si>
  <si>
    <t>Three Bays Sparkling - 330 ml 
Black Cherry &amp; Kakadu Plum*</t>
  </si>
  <si>
    <t>THREE BAYS distribution prices
MELBOURNE</t>
  </si>
  <si>
    <t>Dist. price</t>
  </si>
  <si>
    <t>THREE BAYS distribution prices
SYDNEY</t>
  </si>
  <si>
    <t>THREE BAYS export prices
Ex-works MELBOURNE</t>
  </si>
  <si>
    <t>SKU Specifications</t>
  </si>
  <si>
    <t>Pallet Specifications</t>
  </si>
  <si>
    <t>40-Foot Container Specifications</t>
  </si>
  <si>
    <t>Ex-works price</t>
  </si>
  <si>
    <t>Case price</t>
  </si>
  <si>
    <t>Unit weight (Kg)</t>
  </si>
  <si>
    <t>Case weight (Kg)</t>
  </si>
  <si>
    <t>Unit
dimensions</t>
  </si>
  <si>
    <t>Case dimensions</t>
  </si>
  <si>
    <t>Case
qty</t>
  </si>
  <si>
    <t>Pallet qtd</t>
  </si>
  <si>
    <t>Pallet price</t>
  </si>
  <si>
    <t>Total SKU Units per Pallet</t>
  </si>
  <si>
    <t>Pallet Dimensions</t>
  </si>
  <si>
    <t>Pallet weight (Kg)</t>
  </si>
  <si>
    <t>Number of Pallets</t>
  </si>
  <si>
    <t>Number of SKUs</t>
  </si>
  <si>
    <t>Number of Cases</t>
  </si>
  <si>
    <t>Container Cost, Invoiced</t>
  </si>
  <si>
    <t>Net Weight 
(KG)</t>
  </si>
  <si>
    <t>H: 283 mm
D: 78.6 mm</t>
  </si>
  <si>
    <t>L: 314mm
H: 297mm W: 235mm</t>
  </si>
  <si>
    <t>L: 1200mm
W: 1000mm
H: 1500mm</t>
  </si>
  <si>
    <t>H: 209 mm
D: 61,3 mm</t>
  </si>
  <si>
    <t>L: 375 mm
H: 240 mm W: 260 mm</t>
  </si>
  <si>
    <t>L: 1200mm
W: 1000mm
H: 1397mm</t>
  </si>
  <si>
    <t>TBC</t>
  </si>
  <si>
    <t>Early October launch</t>
  </si>
  <si>
    <t>Australian pricing note</t>
  </si>
  <si>
    <t>Prices exclude GST where applicable.</t>
  </si>
  <si>
    <t>Box of 12, GST applies</t>
  </si>
  <si>
    <t>Box of 24, GST applies</t>
  </si>
  <si>
    <t>Pack of 20. Mid-October launch, GST applies</t>
  </si>
  <si>
    <t>Early October launch, GST applies</t>
  </si>
  <si>
    <t>Three Bays Sparkling - 330 ml 
Raspberry &amp; Finger Lime</t>
  </si>
  <si>
    <t>Three Bays Sparkling - 330 ml
Pink Grapefruit, Pineapple &amp; Ginger</t>
  </si>
  <si>
    <t>Freight incl. fuel surcharge*</t>
  </si>
  <si>
    <t>Three Bays Sparkling - 330 ml 
Raspberry &amp; Finger Lime*</t>
  </si>
  <si>
    <t>Three Bays Sparkling - 330 ml
Pink Grapefruit, Pineapple &amp; Ginger*</t>
  </si>
  <si>
    <t>THREE BAYS distribution prices
BRISBANE - SE QLD &amp; NNSW
(On-premise distribution exclusively by MoCo Food Distributors; retail distribution available) *Est. price 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</si>
</sst>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(&quot;$&quot;* #,##0_);_(&quot;$&quot;* \(#,##0\);_(&quot;$&quot;* &quot;-&quot;??_);_(@_)"/>
    <numFmt numFmtId="166" formatCode="_-&quot;$&quot;* #,##0.0000_-;\-&quot;$&quot;* #,##0.0000_-;_-&quot;$&quot;* &quot;-&quot;??_-;_-@_-"/>
    <numFmt numFmtId="167" formatCode="_(* #,##0_);_(* \(#,##0\);_(* &quot;-&quot;??_);_(@_)"/>
    <numFmt numFmtId="168" formatCode="0.000"/>
    <numFmt numFmtId="169" formatCode="0.0"/>
    <numFmt numFmtId="170" formatCode="_-&quot;$&quot;* #,##0_-;\-&quot;$&quot;* #,##0_-;_-&quot;$&quot;* &quot;-&quot;??_-;_-@_-"/>
    <numFmt numFmtId="171" formatCode="_-* #,##0_-;\-* #,##0_-;_-* &quot;-&quot;??_-;_-@_-"/>
  </numFmts>
  <fonts count="27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2"/>
      <name val="Arial"/>
      <family val="2"/>
    </font>
    <font>
      <b/>
      <sz val="16"/>
      <color theme="0"/>
      <name val="Calibri"/>
      <family val="2"/>
    </font>
    <font>
      <b/>
      <sz val="12"/>
      <color theme="0"/>
      <name val="Arial"/>
      <family val="2"/>
    </font>
    <font>
      <b/>
      <sz val="12"/>
      <color theme="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sz val="11"/>
      <color rgb="FFFF0000"/>
      <name val="Calibri"/>
      <family val="2"/>
    </font>
    <font>
      <b/>
      <sz val="12"/>
      <name val="Arial"/>
      <family val="2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rgb="FF0070C0"/>
      <name val="Calibri"/>
      <family val="2"/>
    </font>
    <font>
      <b/>
      <sz val="11"/>
      <color rgb="FFFF0000"/>
      <name val="Calibri"/>
      <family val="2"/>
    </font>
    <font>
      <b/>
      <sz val="409.55"/>
      <name val="Calibri"/>
      <family val="2"/>
    </font>
    <font>
      <b/>
      <sz val="409.55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A800C4"/>
      </patternFill>
    </fill>
    <fill>
      <patternFill patternType="solid">
        <fgColor rgb="FFFEE550"/>
      </patternFill>
    </fill>
    <fill>
      <patternFill patternType="solid">
        <fgColor rgb="FFD741AC"/>
      </patternFill>
    </fill>
    <fill>
      <patternFill patternType="solid">
        <fgColor rgb="FFFFFF00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41">
    <xf numFmtId="0" fontId="0" fillId="0" borderId="0" xfId="0">
      <alignment vertical="center"/>
    </xf>
    <xf numFmtId="0" fontId="6" fillId="0" borderId="0" xfId="1" applyFont="1"/>
    <xf numFmtId="0" fontId="6" fillId="2" borderId="0" xfId="1" applyFont="1" applyFill="1"/>
    <xf numFmtId="0" fontId="12" fillId="0" borderId="0" xfId="1" applyFont="1"/>
    <xf numFmtId="44" fontId="6" fillId="2" borderId="0" xfId="1" applyNumberFormat="1" applyFont="1" applyFill="1"/>
    <xf numFmtId="44" fontId="6" fillId="2" borderId="0" xfId="5" applyFont="1" applyFill="1"/>
    <xf numFmtId="0" fontId="3" fillId="2" borderId="0" xfId="1" applyFont="1" applyFill="1"/>
    <xf numFmtId="0" fontId="2" fillId="2" borderId="0" xfId="1" applyFont="1" applyFill="1"/>
    <xf numFmtId="165" fontId="3" fillId="2" borderId="0" xfId="5" applyNumberFormat="1" applyFont="1" applyFill="1"/>
    <xf numFmtId="165" fontId="2" fillId="2" borderId="0" xfId="5" applyNumberFormat="1" applyFont="1" applyFill="1"/>
    <xf numFmtId="0" fontId="1" fillId="2" borderId="0" xfId="1" applyFont="1" applyFill="1"/>
    <xf numFmtId="165" fontId="6" fillId="2" borderId="0" xfId="5" applyNumberFormat="1" applyFont="1" applyFill="1"/>
    <xf numFmtId="0" fontId="0" fillId="2" borderId="0" xfId="0" applyFill="1" applyAlignment="1"/>
    <xf numFmtId="166" fontId="0" fillId="2" borderId="0" xfId="5" applyNumberFormat="1" applyFont="1" applyFill="1"/>
    <xf numFmtId="44" fontId="0" fillId="2" borderId="0" xfId="0" applyNumberFormat="1" applyFill="1" applyAlignment="1"/>
    <xf numFmtId="0" fontId="18" fillId="2" borderId="0" xfId="1" applyFont="1" applyFill="1"/>
    <xf numFmtId="44" fontId="18" fillId="2" borderId="0" xfId="5" applyFont="1" applyFill="1"/>
    <xf numFmtId="44" fontId="18" fillId="2" borderId="0" xfId="1" applyNumberFormat="1" applyFont="1" applyFill="1"/>
    <xf numFmtId="0" fontId="18" fillId="0" borderId="0" xfId="1" applyFont="1"/>
    <xf numFmtId="9" fontId="6" fillId="2" borderId="0" xfId="7" applyFont="1" applyFill="1"/>
    <xf numFmtId="44" fontId="7" fillId="2" borderId="1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44" fontId="7" fillId="2" borderId="0" xfId="0" applyNumberFormat="1" applyFont="1" applyFill="1" applyAlignment="1">
      <alignment horizontal="left" vertical="center" wrapText="1"/>
    </xf>
    <xf numFmtId="44" fontId="14" fillId="2" borderId="0" xfId="0" applyNumberFormat="1" applyFont="1" applyFill="1" applyAlignment="1">
      <alignment horizontal="left" vertical="center" wrapText="1"/>
    </xf>
    <xf numFmtId="44" fontId="16" fillId="2" borderId="1" xfId="0" applyNumberFormat="1" applyFont="1" applyFill="1" applyBorder="1" applyAlignment="1">
      <alignment horizontal="left" vertical="center" wrapText="1"/>
    </xf>
    <xf numFmtId="44" fontId="17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left" vertical="center" wrapText="1"/>
    </xf>
    <xf numFmtId="44" fontId="16" fillId="2" borderId="13" xfId="0" applyNumberFormat="1" applyFont="1" applyFill="1" applyBorder="1" applyAlignment="1">
      <alignment horizontal="left" vertical="center" wrapText="1"/>
    </xf>
    <xf numFmtId="44" fontId="17" fillId="2" borderId="13" xfId="0" applyNumberFormat="1" applyFont="1" applyFill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21" fillId="0" borderId="27" xfId="0" applyFont="1" applyBorder="1" applyAlignment="1">
      <alignment horizontal="left" vertical="center" wrapText="1"/>
    </xf>
    <xf numFmtId="164" fontId="13" fillId="0" borderId="27" xfId="0" applyNumberFormat="1" applyFont="1" applyBorder="1" applyAlignment="1">
      <alignment horizontal="left" vertical="center" wrapText="1"/>
    </xf>
    <xf numFmtId="0" fontId="21" fillId="0" borderId="27" xfId="0" applyFont="1" applyBorder="1" applyAlignment="1">
      <alignment horizontal="center" vertical="center" wrapText="1"/>
    </xf>
    <xf numFmtId="165" fontId="22" fillId="0" borderId="27" xfId="0" applyNumberFormat="1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21" fillId="0" borderId="35" xfId="0" applyFont="1" applyBorder="1" applyAlignment="1">
      <alignment horizontal="left" vertical="center" wrapText="1"/>
    </xf>
    <xf numFmtId="0" fontId="21" fillId="0" borderId="3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165" fontId="22" fillId="0" borderId="1" xfId="0" applyNumberFormat="1" applyFont="1" applyBorder="1" applyAlignment="1">
      <alignment horizontal="left" vertical="center" wrapText="1"/>
    </xf>
    <xf numFmtId="0" fontId="12" fillId="2" borderId="0" xfId="0" applyFont="1" applyFill="1" applyAlignment="1">
      <alignment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167" fontId="0" fillId="2" borderId="0" xfId="0" applyNumberFormat="1" applyFill="1" applyAlignment="1">
      <alignment vertical="center" wrapText="1"/>
    </xf>
    <xf numFmtId="43" fontId="0" fillId="2" borderId="0" xfId="0" applyNumberForma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167" fontId="18" fillId="2" borderId="0" xfId="0" applyNumberFormat="1" applyFont="1" applyFill="1" applyAlignment="1">
      <alignment vertical="center" wrapText="1"/>
    </xf>
    <xf numFmtId="43" fontId="18" fillId="2" borderId="0" xfId="0" applyNumberFormat="1" applyFont="1" applyFill="1" applyAlignment="1">
      <alignment vertical="center" wrapText="1"/>
    </xf>
    <xf numFmtId="44" fontId="0" fillId="2" borderId="0" xfId="0" applyNumberFormat="1" applyFill="1" applyAlignment="1">
      <alignment vertical="center" wrapText="1"/>
    </xf>
    <xf numFmtId="0" fontId="0" fillId="0" borderId="0" xfId="0" applyAlignment="1">
      <alignment vertical="center" wrapText="1"/>
    </xf>
    <xf numFmtId="44" fontId="12" fillId="2" borderId="0" xfId="0" applyNumberFormat="1" applyFont="1" applyFill="1" applyAlignment="1">
      <alignment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168" fontId="7" fillId="0" borderId="26" xfId="0" applyNumberFormat="1" applyFont="1" applyBorder="1" applyAlignment="1">
      <alignment horizontal="center" vertical="center" wrapText="1"/>
    </xf>
    <xf numFmtId="169" fontId="21" fillId="0" borderId="27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1" fontId="21" fillId="0" borderId="26" xfId="0" applyNumberFormat="1" applyFont="1" applyBorder="1" applyAlignment="1">
      <alignment horizontal="right" vertical="center" wrapText="1"/>
    </xf>
    <xf numFmtId="170" fontId="13" fillId="0" borderId="27" xfId="0" applyNumberFormat="1" applyFont="1" applyBorder="1" applyAlignment="1">
      <alignment horizontal="right" vertical="center" wrapText="1"/>
    </xf>
    <xf numFmtId="1" fontId="7" fillId="0" borderId="29" xfId="0" applyNumberFormat="1" applyFont="1" applyBorder="1" applyAlignment="1">
      <alignment horizontal="center" vertical="center" wrapText="1"/>
    </xf>
    <xf numFmtId="167" fontId="7" fillId="0" borderId="26" xfId="0" applyNumberFormat="1" applyFont="1" applyBorder="1" applyAlignment="1">
      <alignment horizontal="center" vertical="center" wrapText="1"/>
    </xf>
    <xf numFmtId="167" fontId="7" fillId="0" borderId="27" xfId="0" applyNumberFormat="1" applyFont="1" applyBorder="1" applyAlignment="1">
      <alignment horizontal="center" vertical="center" wrapText="1"/>
    </xf>
    <xf numFmtId="167" fontId="7" fillId="0" borderId="28" xfId="0" applyNumberFormat="1" applyFont="1" applyBorder="1" applyAlignment="1">
      <alignment horizontal="center" vertical="center" wrapText="1"/>
    </xf>
    <xf numFmtId="168" fontId="7" fillId="0" borderId="30" xfId="0" applyNumberFormat="1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1" fontId="21" fillId="0" borderId="30" xfId="0" applyNumberFormat="1" applyFont="1" applyBorder="1" applyAlignment="1">
      <alignment horizontal="right" vertical="center" wrapText="1"/>
    </xf>
    <xf numFmtId="170" fontId="13" fillId="0" borderId="31" xfId="0" applyNumberFormat="1" applyFont="1" applyBorder="1" applyAlignment="1">
      <alignment horizontal="right" vertical="center" wrapText="1"/>
    </xf>
    <xf numFmtId="0" fontId="21" fillId="0" borderId="31" xfId="0" applyFont="1" applyBorder="1" applyAlignment="1">
      <alignment horizontal="center" vertical="center" wrapText="1"/>
    </xf>
    <xf numFmtId="1" fontId="7" fillId="0" borderId="33" xfId="0" applyNumberFormat="1" applyFont="1" applyBorder="1" applyAlignment="1">
      <alignment horizontal="center" vertical="center" wrapText="1"/>
    </xf>
    <xf numFmtId="167" fontId="7" fillId="0" borderId="30" xfId="0" applyNumberFormat="1" applyFont="1" applyBorder="1" applyAlignment="1">
      <alignment horizontal="center" vertical="center" wrapText="1"/>
    </xf>
    <xf numFmtId="167" fontId="7" fillId="0" borderId="31" xfId="0" applyNumberFormat="1" applyFont="1" applyBorder="1" applyAlignment="1">
      <alignment horizontal="center" vertical="center" wrapText="1"/>
    </xf>
    <xf numFmtId="167" fontId="7" fillId="0" borderId="32" xfId="0" applyNumberFormat="1" applyFont="1" applyBorder="1" applyAlignment="1">
      <alignment horizontal="center" vertical="center" wrapText="1"/>
    </xf>
    <xf numFmtId="168" fontId="7" fillId="0" borderId="34" xfId="0" applyNumberFormat="1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171" fontId="21" fillId="0" borderId="34" xfId="0" applyNumberFormat="1" applyFont="1" applyBorder="1" applyAlignment="1">
      <alignment horizontal="left" vertical="center" wrapText="1"/>
    </xf>
    <xf numFmtId="170" fontId="13" fillId="0" borderId="35" xfId="0" applyNumberFormat="1" applyFont="1" applyBorder="1" applyAlignment="1">
      <alignment horizontal="right" vertical="center" wrapText="1"/>
    </xf>
    <xf numFmtId="1" fontId="7" fillId="0" borderId="37" xfId="0" applyNumberFormat="1" applyFont="1" applyBorder="1" applyAlignment="1">
      <alignment horizontal="center" vertical="center" wrapText="1"/>
    </xf>
    <xf numFmtId="167" fontId="7" fillId="0" borderId="34" xfId="0" applyNumberFormat="1" applyFont="1" applyBorder="1" applyAlignment="1">
      <alignment horizontal="center" vertical="center" wrapText="1"/>
    </xf>
    <xf numFmtId="167" fontId="7" fillId="0" borderId="35" xfId="0" applyNumberFormat="1" applyFont="1" applyBorder="1" applyAlignment="1">
      <alignment horizontal="center" vertical="center" wrapText="1"/>
    </xf>
    <xf numFmtId="167" fontId="7" fillId="0" borderId="36" xfId="0" applyNumberFormat="1" applyFont="1" applyBorder="1" applyAlignment="1">
      <alignment horizontal="center" vertical="center" wrapText="1"/>
    </xf>
    <xf numFmtId="168" fontId="7" fillId="0" borderId="1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171" fontId="21" fillId="0" borderId="12" xfId="0" applyNumberFormat="1" applyFont="1" applyBorder="1" applyAlignment="1">
      <alignment horizontal="left" vertical="center" wrapText="1"/>
    </xf>
    <xf numFmtId="170" fontId="13" fillId="0" borderId="13" xfId="0" applyNumberFormat="1" applyFont="1" applyBorder="1" applyAlignment="1">
      <alignment horizontal="right" vertical="center" wrapText="1"/>
    </xf>
    <xf numFmtId="1" fontId="7" fillId="0" borderId="38" xfId="0" applyNumberFormat="1" applyFont="1" applyBorder="1" applyAlignment="1">
      <alignment horizontal="center" vertical="center" wrapText="1"/>
    </xf>
    <xf numFmtId="167" fontId="7" fillId="0" borderId="12" xfId="0" applyNumberFormat="1" applyFont="1" applyBorder="1" applyAlignment="1">
      <alignment horizontal="center" vertical="center" wrapText="1"/>
    </xf>
    <xf numFmtId="167" fontId="7" fillId="0" borderId="13" xfId="0" applyNumberFormat="1" applyFont="1" applyBorder="1" applyAlignment="1">
      <alignment horizontal="center" vertical="center" wrapText="1"/>
    </xf>
    <xf numFmtId="167" fontId="7" fillId="0" borderId="14" xfId="0" applyNumberFormat="1" applyFont="1" applyBorder="1" applyAlignment="1">
      <alignment horizontal="center" vertical="center" wrapText="1"/>
    </xf>
    <xf numFmtId="44" fontId="18" fillId="2" borderId="0" xfId="0" applyNumberFormat="1" applyFont="1" applyFill="1" applyAlignment="1">
      <alignment vertical="center" wrapText="1"/>
    </xf>
    <xf numFmtId="168" fontId="7" fillId="0" borderId="1" xfId="0" applyNumberFormat="1" applyFont="1" applyBorder="1" applyAlignment="1">
      <alignment horizontal="center" vertical="center" wrapText="1"/>
    </xf>
    <xf numFmtId="171" fontId="21" fillId="0" borderId="1" xfId="0" applyNumberFormat="1" applyFont="1" applyBorder="1" applyAlignment="1">
      <alignment horizontal="left" vertical="center" wrapText="1"/>
    </xf>
    <xf numFmtId="170" fontId="13" fillId="0" borderId="1" xfId="0" applyNumberFormat="1" applyFont="1" applyBorder="1" applyAlignment="1">
      <alignment horizontal="righ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20" fillId="6" borderId="7" xfId="0" applyFont="1" applyFill="1" applyBorder="1" applyAlignment="1">
      <alignment horizontal="center" vertical="center" wrapText="1"/>
    </xf>
    <xf numFmtId="0" fontId="20" fillId="6" borderId="21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20" fillId="7" borderId="7" xfId="0" applyFont="1" applyFill="1" applyBorder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20" fillId="7" borderId="9" xfId="0" applyFont="1" applyFill="1" applyBorder="1" applyAlignment="1">
      <alignment horizontal="center" vertical="center" wrapText="1"/>
    </xf>
    <xf numFmtId="44" fontId="23" fillId="2" borderId="17" xfId="0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19" fillId="4" borderId="19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20" xfId="0" applyFont="1" applyFill="1" applyBorder="1" applyAlignment="1">
      <alignment horizontal="center" vertical="center" wrapText="1"/>
    </xf>
    <xf numFmtId="44" fontId="26" fillId="8" borderId="1" xfId="5" applyFont="1" applyFill="1" applyBorder="1" applyAlignment="1" applyProtection="1">
      <alignment horizontal="left" vertical="center" wrapText="1"/>
      <protection locked="0"/>
    </xf>
  </cellXfs>
  <cellStyles count="8">
    <cellStyle name="Comma" xfId="6" xr:uid="{00000000-0005-0000-0000-000000000000}"/>
    <cellStyle name="Comma 2" xfId="3" xr:uid="{00000000-0005-0000-0000-000001000000}"/>
    <cellStyle name="Currency" xfId="5" xr:uid="{00000000-0005-0000-0000-000002000000}"/>
    <cellStyle name="Currency 2" xfId="2" xr:uid="{00000000-0005-0000-0000-000003000000}"/>
    <cellStyle name="Normal" xfId="0" builtinId="0"/>
    <cellStyle name="Normal 2" xfId="1" xr:uid="{00000000-0005-0000-0000-000005000000}"/>
    <cellStyle name="Percent" xfId="7" xr:uid="{00000000-0005-0000-0000-000007000000}"/>
    <cellStyle name="Percent 2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1722120</xdr:colOff>
      <xdr:row>37</xdr:row>
      <xdr:rowOff>7620</xdr:rowOff>
    </xdr:to>
    <xdr:sp macro="" textlink="">
      <xdr:nvSpPr>
        <xdr:cNvPr id="1031" name="Text Box 7" hidden="1">
          <a:extLst>
            <a:ext uri="{FF2B5EF4-FFF2-40B4-BE49-F238E27FC236}">
              <a16:creationId xmlns:a16="http://schemas.microsoft.com/office/drawing/2014/main" id="{E4F2A495-E465-1DA1-3DA7-766B4269619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1722120</xdr:colOff>
      <xdr:row>37</xdr:row>
      <xdr:rowOff>7620</xdr:rowOff>
    </xdr:to>
    <xdr:sp macro="" textlink="">
      <xdr:nvSpPr>
        <xdr:cNvPr id="2" name="AutoShape 7">
          <a:extLst>
            <a:ext uri="{FF2B5EF4-FFF2-40B4-BE49-F238E27FC236}">
              <a16:creationId xmlns:a16="http://schemas.microsoft.com/office/drawing/2014/main" id="{34938F5D-160F-632F-554C-E39BC444716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topLeftCell="A25" workbookViewId="0">
      <selection activeCell="D44" sqref="D44"/>
    </sheetView>
  </sheetViews>
  <sheetFormatPr defaultColWidth="9.109375" defaultRowHeight="14.4" x14ac:dyDescent="0.3"/>
  <cols>
    <col min="1" max="1" width="38" style="1" customWidth="1"/>
    <col min="2" max="4" width="16" style="1" customWidth="1"/>
    <col min="5" max="6" width="16" customWidth="1"/>
    <col min="7" max="7" width="30" style="1" customWidth="1"/>
    <col min="8" max="8" width="9.109375" style="1"/>
    <col min="9" max="9" width="28" style="1" customWidth="1"/>
    <col min="10" max="11" width="25.5546875" style="1" customWidth="1"/>
    <col min="12" max="12" width="14.44140625" style="1" customWidth="1"/>
    <col min="13" max="13" width="15.44140625" style="1" customWidth="1"/>
    <col min="14" max="14" width="14.33203125" style="1" customWidth="1"/>
    <col min="15" max="16384" width="9.109375" style="1"/>
  </cols>
  <sheetData>
    <row r="1" spans="1:17" ht="36.75" customHeight="1" x14ac:dyDescent="0.3">
      <c r="A1" s="131" t="s">
        <v>0</v>
      </c>
      <c r="B1" s="132"/>
      <c r="C1" s="132"/>
      <c r="D1" s="132"/>
      <c r="E1" s="132"/>
      <c r="F1" s="132"/>
      <c r="G1" s="133"/>
      <c r="H1" s="50"/>
      <c r="I1" s="46" t="s">
        <v>58</v>
      </c>
      <c r="J1" s="2"/>
      <c r="K1" s="2"/>
      <c r="L1" s="2"/>
      <c r="M1" s="7"/>
      <c r="N1" s="2"/>
      <c r="O1" s="2"/>
      <c r="P1" s="2"/>
      <c r="Q1" s="2"/>
    </row>
    <row r="2" spans="1:17" ht="25.65" customHeight="1" x14ac:dyDescent="0.3">
      <c r="A2" s="47" t="s">
        <v>1</v>
      </c>
      <c r="B2" s="48" t="s">
        <v>2</v>
      </c>
      <c r="C2" s="48" t="s">
        <v>3</v>
      </c>
      <c r="D2" s="48" t="s">
        <v>4</v>
      </c>
      <c r="E2" s="48" t="s">
        <v>5</v>
      </c>
      <c r="F2" s="48" t="s">
        <v>6</v>
      </c>
      <c r="G2" s="49" t="s">
        <v>7</v>
      </c>
      <c r="H2" s="50"/>
      <c r="I2" s="50" t="s">
        <v>59</v>
      </c>
      <c r="J2" s="7"/>
      <c r="K2" s="7"/>
      <c r="L2" s="11"/>
      <c r="M2" s="8"/>
      <c r="N2" s="6"/>
      <c r="O2" s="2"/>
      <c r="P2" s="2"/>
      <c r="Q2" s="2"/>
    </row>
    <row r="3" spans="1:17" ht="16.05" customHeight="1" x14ac:dyDescent="0.3">
      <c r="A3" s="26" t="s">
        <v>8</v>
      </c>
      <c r="B3" s="24">
        <v>3.3</v>
      </c>
      <c r="C3" s="24">
        <v>0</v>
      </c>
      <c r="D3" s="24">
        <v>0</v>
      </c>
      <c r="E3" s="25">
        <f t="shared" ref="E3:E8" si="0">SUM(B3:D3)</f>
        <v>3.3</v>
      </c>
      <c r="F3" s="25">
        <f>E3*12</f>
        <v>39.599999999999994</v>
      </c>
      <c r="G3" s="55" t="s">
        <v>9</v>
      </c>
      <c r="H3" s="56"/>
      <c r="I3" s="57"/>
      <c r="J3" s="7"/>
      <c r="K3" s="7"/>
      <c r="L3" s="11"/>
      <c r="M3" s="8"/>
      <c r="N3" s="2"/>
      <c r="O3" s="2"/>
      <c r="P3" s="2"/>
      <c r="Q3" s="2"/>
    </row>
    <row r="4" spans="1:17" ht="16.05" customHeight="1" x14ac:dyDescent="0.3">
      <c r="A4" s="26" t="s">
        <v>10</v>
      </c>
      <c r="B4" s="24">
        <v>3.3</v>
      </c>
      <c r="C4" s="24">
        <v>0</v>
      </c>
      <c r="D4" s="24">
        <v>0</v>
      </c>
      <c r="E4" s="25">
        <f t="shared" si="0"/>
        <v>3.3</v>
      </c>
      <c r="F4" s="25">
        <f>E4*12</f>
        <v>39.599999999999994</v>
      </c>
      <c r="G4" s="55" t="s">
        <v>60</v>
      </c>
      <c r="H4" s="50"/>
      <c r="I4" s="50"/>
      <c r="J4" s="7"/>
      <c r="K4" s="7"/>
      <c r="L4" s="11"/>
      <c r="M4" s="9"/>
      <c r="N4" s="2"/>
      <c r="O4" s="2"/>
      <c r="P4" s="7"/>
      <c r="Q4" s="2"/>
    </row>
    <row r="5" spans="1:17" ht="16.05" customHeight="1" x14ac:dyDescent="0.3">
      <c r="A5" s="26" t="s">
        <v>11</v>
      </c>
      <c r="B5" s="24">
        <v>1.95</v>
      </c>
      <c r="C5" s="24">
        <v>0</v>
      </c>
      <c r="D5" s="24">
        <v>0</v>
      </c>
      <c r="E5" s="25">
        <f t="shared" si="0"/>
        <v>1.95</v>
      </c>
      <c r="F5" s="25">
        <f>E5*24</f>
        <v>46.8</v>
      </c>
      <c r="G5" s="55" t="s">
        <v>12</v>
      </c>
      <c r="H5" s="50"/>
      <c r="I5" s="50"/>
      <c r="J5" s="5"/>
      <c r="K5" s="5"/>
      <c r="L5" s="4"/>
      <c r="M5" s="4"/>
      <c r="N5" s="4"/>
      <c r="O5" s="2"/>
      <c r="P5" s="2"/>
      <c r="Q5" s="2"/>
    </row>
    <row r="6" spans="1:17" ht="16.05" customHeight="1" x14ac:dyDescent="0.3">
      <c r="A6" s="26" t="s">
        <v>13</v>
      </c>
      <c r="B6" s="24">
        <v>1.95</v>
      </c>
      <c r="C6" s="24">
        <v>0</v>
      </c>
      <c r="D6" s="24">
        <v>0</v>
      </c>
      <c r="E6" s="25">
        <f t="shared" si="0"/>
        <v>1.95</v>
      </c>
      <c r="F6" s="25">
        <f>E6*24</f>
        <v>46.8</v>
      </c>
      <c r="G6" s="55" t="s">
        <v>61</v>
      </c>
      <c r="H6" s="50"/>
      <c r="I6" s="50"/>
      <c r="J6" s="5"/>
      <c r="K6" s="5"/>
      <c r="L6" s="4"/>
      <c r="M6" s="4"/>
      <c r="N6" s="4"/>
      <c r="O6" s="2"/>
      <c r="P6" s="2"/>
      <c r="Q6" s="2"/>
    </row>
    <row r="7" spans="1:17" s="18" customFormat="1" ht="16.05" customHeight="1" x14ac:dyDescent="0.3">
      <c r="A7" s="26" t="s">
        <v>14</v>
      </c>
      <c r="B7" s="24">
        <v>1.4</v>
      </c>
      <c r="C7" s="24">
        <v>0</v>
      </c>
      <c r="D7" s="24">
        <v>0</v>
      </c>
      <c r="E7" s="25">
        <f t="shared" si="0"/>
        <v>1.4</v>
      </c>
      <c r="F7" s="25">
        <f>E7*20</f>
        <v>28</v>
      </c>
      <c r="G7" s="55" t="s">
        <v>62</v>
      </c>
      <c r="H7" s="58"/>
      <c r="I7" s="58"/>
      <c r="J7" s="16"/>
      <c r="K7" s="16"/>
      <c r="L7" s="17"/>
      <c r="M7" s="17"/>
      <c r="N7" s="17"/>
      <c r="O7" s="15"/>
      <c r="P7" s="15"/>
      <c r="Q7" s="15"/>
    </row>
    <row r="8" spans="1:17" s="18" customFormat="1" ht="16.05" customHeight="1" x14ac:dyDescent="0.3">
      <c r="A8" s="26" t="s">
        <v>15</v>
      </c>
      <c r="B8" s="24">
        <v>1.4</v>
      </c>
      <c r="C8" s="24">
        <v>0</v>
      </c>
      <c r="D8" s="24">
        <v>0</v>
      </c>
      <c r="E8" s="25">
        <f t="shared" si="0"/>
        <v>1.4</v>
      </c>
      <c r="F8" s="25">
        <f>E8*20</f>
        <v>28</v>
      </c>
      <c r="G8" s="55" t="s">
        <v>16</v>
      </c>
      <c r="H8" s="58"/>
      <c r="I8" s="58"/>
      <c r="J8" s="16"/>
      <c r="K8" s="16"/>
      <c r="L8" s="17"/>
      <c r="M8" s="17"/>
      <c r="N8" s="17"/>
      <c r="O8" s="15"/>
      <c r="P8" s="15"/>
      <c r="Q8" s="15"/>
    </row>
    <row r="9" spans="1:17" s="18" customFormat="1" ht="19.2" customHeight="1" x14ac:dyDescent="0.3">
      <c r="A9" s="114" t="s">
        <v>17</v>
      </c>
      <c r="B9" s="115"/>
      <c r="C9" s="115"/>
      <c r="D9" s="115"/>
      <c r="E9" s="115"/>
      <c r="F9" s="115"/>
      <c r="G9" s="116"/>
      <c r="H9" s="58"/>
      <c r="I9" s="58"/>
      <c r="J9" s="16"/>
      <c r="K9" s="16"/>
      <c r="L9" s="17"/>
      <c r="M9" s="17"/>
      <c r="N9" s="17"/>
      <c r="O9" s="15"/>
      <c r="P9" s="15"/>
      <c r="Q9" s="15"/>
    </row>
    <row r="10" spans="1:17" s="18" customFormat="1" ht="27.15" customHeight="1" x14ac:dyDescent="0.3">
      <c r="A10" s="26" t="s">
        <v>18</v>
      </c>
      <c r="B10" s="24">
        <v>2.1</v>
      </c>
      <c r="C10" s="24">
        <v>0</v>
      </c>
      <c r="D10" s="24">
        <v>0</v>
      </c>
      <c r="E10" s="25">
        <f>SUM(B10:D10)</f>
        <v>2.1</v>
      </c>
      <c r="F10" s="25">
        <f>E10*24</f>
        <v>50.400000000000006</v>
      </c>
      <c r="G10" s="118" t="s">
        <v>63</v>
      </c>
      <c r="H10" s="58"/>
      <c r="I10" s="58"/>
      <c r="J10" s="16"/>
      <c r="K10" s="16"/>
      <c r="L10" s="17"/>
      <c r="M10" s="17"/>
      <c r="N10" s="17"/>
      <c r="O10" s="15"/>
      <c r="P10" s="15"/>
      <c r="Q10" s="15"/>
    </row>
    <row r="11" spans="1:17" s="18" customFormat="1" ht="27.15" customHeight="1" x14ac:dyDescent="0.3">
      <c r="A11" s="26" t="s">
        <v>64</v>
      </c>
      <c r="B11" s="24">
        <v>2.1</v>
      </c>
      <c r="C11" s="24">
        <v>0</v>
      </c>
      <c r="D11" s="24">
        <v>0</v>
      </c>
      <c r="E11" s="25">
        <f>SUM(B11:D11)</f>
        <v>2.1</v>
      </c>
      <c r="F11" s="25">
        <f t="shared" ref="F11:F13" si="1">E11*24</f>
        <v>50.400000000000006</v>
      </c>
      <c r="G11" s="118"/>
      <c r="H11" s="58"/>
      <c r="I11" s="59"/>
      <c r="J11" s="16"/>
      <c r="K11" s="16"/>
      <c r="L11" s="17"/>
      <c r="M11" s="17"/>
      <c r="N11" s="17"/>
      <c r="O11" s="15"/>
      <c r="P11" s="15"/>
      <c r="Q11" s="15"/>
    </row>
    <row r="12" spans="1:17" s="18" customFormat="1" ht="27.15" customHeight="1" x14ac:dyDescent="0.3">
      <c r="A12" s="26" t="s">
        <v>19</v>
      </c>
      <c r="B12" s="24">
        <v>2.1</v>
      </c>
      <c r="C12" s="24">
        <v>0</v>
      </c>
      <c r="D12" s="24">
        <v>0</v>
      </c>
      <c r="E12" s="25">
        <f>SUM(B12:D12)</f>
        <v>2.1</v>
      </c>
      <c r="F12" s="25">
        <f t="shared" si="1"/>
        <v>50.400000000000006</v>
      </c>
      <c r="G12" s="118"/>
      <c r="H12" s="58"/>
      <c r="I12" s="60"/>
      <c r="J12" s="16"/>
      <c r="K12" s="16"/>
      <c r="L12" s="17"/>
      <c r="M12" s="17"/>
      <c r="N12" s="17"/>
      <c r="O12" s="15"/>
      <c r="P12" s="15"/>
      <c r="Q12" s="15"/>
    </row>
    <row r="13" spans="1:17" s="18" customFormat="1" ht="27.15" customHeight="1" x14ac:dyDescent="0.3">
      <c r="A13" s="27" t="s">
        <v>65</v>
      </c>
      <c r="B13" s="28">
        <v>2.1</v>
      </c>
      <c r="C13" s="28">
        <v>0</v>
      </c>
      <c r="D13" s="28">
        <v>0</v>
      </c>
      <c r="E13" s="29">
        <f>SUM(B13:D13)</f>
        <v>2.1</v>
      </c>
      <c r="F13" s="29">
        <f t="shared" si="1"/>
        <v>50.400000000000006</v>
      </c>
      <c r="G13" s="119"/>
      <c r="H13" s="58"/>
      <c r="I13" s="58"/>
      <c r="J13" s="16"/>
      <c r="K13" s="16"/>
      <c r="L13" s="17"/>
      <c r="M13" s="17"/>
      <c r="N13" s="17"/>
      <c r="O13" s="15"/>
      <c r="P13" s="15"/>
      <c r="Q13" s="15"/>
    </row>
    <row r="14" spans="1:17" ht="16.05" customHeight="1" x14ac:dyDescent="0.3">
      <c r="A14" s="21"/>
      <c r="B14" s="22"/>
      <c r="C14" s="22"/>
      <c r="D14" s="22"/>
      <c r="E14" s="23"/>
      <c r="F14" s="23"/>
      <c r="G14" s="50"/>
      <c r="H14" s="50"/>
      <c r="I14" s="50"/>
      <c r="J14" s="7"/>
      <c r="K14" s="7"/>
      <c r="L14" s="2"/>
      <c r="M14" s="4"/>
      <c r="N14" s="2"/>
      <c r="O14" s="7"/>
      <c r="P14" s="4"/>
      <c r="Q14" s="2"/>
    </row>
    <row r="15" spans="1:17" ht="36.75" customHeight="1" x14ac:dyDescent="0.3">
      <c r="A15" s="131" t="s">
        <v>20</v>
      </c>
      <c r="B15" s="132"/>
      <c r="C15" s="132"/>
      <c r="D15" s="132"/>
      <c r="E15" s="132"/>
      <c r="F15" s="132"/>
      <c r="G15" s="133"/>
      <c r="H15" s="50"/>
      <c r="I15" s="50"/>
      <c r="J15" s="7"/>
      <c r="K15" s="7"/>
      <c r="L15" s="2"/>
      <c r="M15" s="4"/>
      <c r="N15" s="2"/>
      <c r="O15" s="7"/>
      <c r="P15" s="4"/>
      <c r="Q15" s="2"/>
    </row>
    <row r="16" spans="1:17" ht="25.65" customHeight="1" x14ac:dyDescent="0.3">
      <c r="A16" s="47" t="s">
        <v>1</v>
      </c>
      <c r="B16" s="48" t="s">
        <v>2</v>
      </c>
      <c r="C16" s="48" t="s">
        <v>3</v>
      </c>
      <c r="D16" s="48" t="s">
        <v>66</v>
      </c>
      <c r="E16" s="48" t="s">
        <v>5</v>
      </c>
      <c r="F16" s="48" t="s">
        <v>6</v>
      </c>
      <c r="G16" s="49" t="s">
        <v>7</v>
      </c>
      <c r="H16" s="50"/>
      <c r="I16" s="50"/>
      <c r="J16" s="10"/>
      <c r="K16" s="10"/>
      <c r="L16" s="10"/>
      <c r="M16" s="2"/>
      <c r="P16" s="2"/>
      <c r="Q16" s="2"/>
    </row>
    <row r="17" spans="1:17" ht="16.05" customHeight="1" x14ac:dyDescent="0.3">
      <c r="A17" s="26" t="s">
        <v>8</v>
      </c>
      <c r="B17" s="24">
        <v>3.3</v>
      </c>
      <c r="C17" s="24">
        <v>0.16</v>
      </c>
      <c r="D17" s="24">
        <f>C17*1.3</f>
        <v>0.20800000000000002</v>
      </c>
      <c r="E17" s="25">
        <f>SUM(B17:D17)</f>
        <v>3.6680000000000001</v>
      </c>
      <c r="F17" s="25">
        <f>E17*12</f>
        <v>44.016000000000005</v>
      </c>
      <c r="G17" s="55" t="s">
        <v>9</v>
      </c>
      <c r="H17" s="50"/>
      <c r="I17" s="50"/>
      <c r="J17" s="2"/>
      <c r="K17" s="11"/>
      <c r="L17" s="11"/>
      <c r="M17" s="2"/>
      <c r="N17" s="2"/>
      <c r="O17" s="2"/>
      <c r="P17" s="2"/>
      <c r="Q17" s="2"/>
    </row>
    <row r="18" spans="1:17" ht="16.05" customHeight="1" x14ac:dyDescent="0.3">
      <c r="A18" s="26" t="s">
        <v>10</v>
      </c>
      <c r="B18" s="24">
        <v>3.3</v>
      </c>
      <c r="C18" s="24">
        <v>0.16</v>
      </c>
      <c r="D18" s="24">
        <f t="shared" ref="D18:D22" si="2">C18*1.3</f>
        <v>0.20800000000000002</v>
      </c>
      <c r="E18" s="25">
        <f t="shared" ref="E18:E22" si="3">SUM(B18:D18)</f>
        <v>3.6680000000000001</v>
      </c>
      <c r="F18" s="25">
        <f>E18*12</f>
        <v>44.016000000000005</v>
      </c>
      <c r="G18" s="55" t="s">
        <v>60</v>
      </c>
      <c r="H18" s="50"/>
      <c r="I18" s="50"/>
      <c r="J18" s="10"/>
      <c r="K18" s="4"/>
      <c r="L18" s="4"/>
      <c r="M18" s="2"/>
      <c r="N18" s="2"/>
      <c r="O18" s="2"/>
      <c r="P18" s="2"/>
      <c r="Q18" s="2"/>
    </row>
    <row r="19" spans="1:17" ht="16.05" customHeight="1" x14ac:dyDescent="0.3">
      <c r="A19" s="26" t="s">
        <v>11</v>
      </c>
      <c r="B19" s="24">
        <v>1.95</v>
      </c>
      <c r="C19" s="24">
        <v>0.08</v>
      </c>
      <c r="D19" s="24">
        <f t="shared" si="2"/>
        <v>0.10400000000000001</v>
      </c>
      <c r="E19" s="25">
        <f t="shared" si="3"/>
        <v>2.1339999999999999</v>
      </c>
      <c r="F19" s="25">
        <f>E19*24</f>
        <v>51.215999999999994</v>
      </c>
      <c r="G19" s="55" t="s">
        <v>12</v>
      </c>
      <c r="H19" s="50"/>
      <c r="I19" s="50"/>
      <c r="J19" s="2"/>
      <c r="K19" s="2"/>
      <c r="L19" s="2"/>
      <c r="M19" s="2"/>
    </row>
    <row r="20" spans="1:17" ht="16.05" customHeight="1" x14ac:dyDescent="0.3">
      <c r="A20" s="26" t="s">
        <v>13</v>
      </c>
      <c r="B20" s="24">
        <v>1.95</v>
      </c>
      <c r="C20" s="24">
        <v>0.08</v>
      </c>
      <c r="D20" s="24">
        <f t="shared" si="2"/>
        <v>0.10400000000000001</v>
      </c>
      <c r="E20" s="25">
        <f t="shared" si="3"/>
        <v>2.1339999999999999</v>
      </c>
      <c r="F20" s="25">
        <f>E20*24</f>
        <v>51.215999999999994</v>
      </c>
      <c r="G20" s="55" t="s">
        <v>61</v>
      </c>
      <c r="H20" s="50"/>
      <c r="I20" s="50"/>
      <c r="J20" s="2"/>
      <c r="K20" s="2"/>
      <c r="L20" s="2"/>
      <c r="M20" s="2"/>
    </row>
    <row r="21" spans="1:17" ht="16.05" customHeight="1" x14ac:dyDescent="0.3">
      <c r="A21" s="26" t="s">
        <v>14</v>
      </c>
      <c r="B21" s="24">
        <v>1.4</v>
      </c>
      <c r="C21" s="24">
        <v>3.1E-2</v>
      </c>
      <c r="D21" s="24">
        <f t="shared" si="2"/>
        <v>4.0300000000000002E-2</v>
      </c>
      <c r="E21" s="25">
        <f t="shared" si="3"/>
        <v>1.4712999999999998</v>
      </c>
      <c r="F21" s="25">
        <f>E21*20</f>
        <v>29.425999999999995</v>
      </c>
      <c r="G21" s="55" t="s">
        <v>62</v>
      </c>
      <c r="H21" s="50"/>
      <c r="I21" s="50"/>
      <c r="J21" s="2"/>
      <c r="K21" s="2"/>
      <c r="L21" s="2"/>
      <c r="M21" s="2"/>
    </row>
    <row r="22" spans="1:17" ht="16.05" customHeight="1" x14ac:dyDescent="0.3">
      <c r="A22" s="26" t="s">
        <v>15</v>
      </c>
      <c r="B22" s="24">
        <v>1.4</v>
      </c>
      <c r="C22" s="24">
        <v>3.1E-2</v>
      </c>
      <c r="D22" s="24">
        <f t="shared" si="2"/>
        <v>4.0300000000000002E-2</v>
      </c>
      <c r="E22" s="25">
        <f t="shared" si="3"/>
        <v>1.4712999999999998</v>
      </c>
      <c r="F22" s="25">
        <f>E22*20</f>
        <v>29.425999999999995</v>
      </c>
      <c r="G22" s="55" t="s">
        <v>16</v>
      </c>
      <c r="H22" s="50"/>
      <c r="I22" s="50"/>
      <c r="J22" s="2"/>
      <c r="K22" s="2"/>
      <c r="L22" s="2"/>
      <c r="M22" s="2"/>
    </row>
    <row r="23" spans="1:17" ht="19.2" customHeight="1" x14ac:dyDescent="0.3">
      <c r="A23" s="114" t="s">
        <v>17</v>
      </c>
      <c r="B23" s="115"/>
      <c r="C23" s="115"/>
      <c r="D23" s="115"/>
      <c r="E23" s="115"/>
      <c r="F23" s="115"/>
      <c r="G23" s="116"/>
      <c r="H23" s="50"/>
      <c r="I23" s="50"/>
      <c r="J23" s="2"/>
      <c r="K23" s="2"/>
      <c r="L23" s="2"/>
      <c r="M23" s="2"/>
    </row>
    <row r="24" spans="1:17" ht="27.15" customHeight="1" x14ac:dyDescent="0.3">
      <c r="A24" s="26" t="s">
        <v>18</v>
      </c>
      <c r="B24" s="24">
        <v>2.1</v>
      </c>
      <c r="C24" s="24">
        <v>0.08</v>
      </c>
      <c r="D24" s="24">
        <f>C24*1.3</f>
        <v>0.10400000000000001</v>
      </c>
      <c r="E24" s="25">
        <f>SUM(B24:D24)</f>
        <v>2.2840000000000003</v>
      </c>
      <c r="F24" s="25">
        <f>E24*24</f>
        <v>54.816000000000003</v>
      </c>
      <c r="G24" s="118" t="s">
        <v>63</v>
      </c>
      <c r="H24" s="50"/>
      <c r="I24" s="50"/>
      <c r="J24" s="2"/>
      <c r="K24" s="2"/>
      <c r="L24" s="2"/>
      <c r="M24" s="2"/>
    </row>
    <row r="25" spans="1:17" ht="27.15" customHeight="1" x14ac:dyDescent="0.3">
      <c r="A25" s="26" t="s">
        <v>64</v>
      </c>
      <c r="B25" s="24">
        <v>2.1</v>
      </c>
      <c r="C25" s="24">
        <v>0.08</v>
      </c>
      <c r="D25" s="24">
        <f t="shared" ref="D25:D27" si="4">C25*1.3</f>
        <v>0.10400000000000001</v>
      </c>
      <c r="E25" s="25">
        <f>SUM(B25:D25)</f>
        <v>2.2840000000000003</v>
      </c>
      <c r="F25" s="25">
        <f t="shared" ref="F25:F27" si="5">E25*24</f>
        <v>54.816000000000003</v>
      </c>
      <c r="G25" s="118"/>
      <c r="H25" s="50"/>
      <c r="I25" s="50"/>
      <c r="J25" s="2"/>
      <c r="K25" s="2"/>
      <c r="L25" s="2"/>
      <c r="M25" s="2"/>
    </row>
    <row r="26" spans="1:17" ht="27.15" customHeight="1" x14ac:dyDescent="0.3">
      <c r="A26" s="26" t="s">
        <v>19</v>
      </c>
      <c r="B26" s="24">
        <v>2.1</v>
      </c>
      <c r="C26" s="24">
        <v>0.08</v>
      </c>
      <c r="D26" s="24">
        <f t="shared" si="4"/>
        <v>0.10400000000000001</v>
      </c>
      <c r="E26" s="25">
        <f>SUM(B26:D26)</f>
        <v>2.2840000000000003</v>
      </c>
      <c r="F26" s="25">
        <f t="shared" si="5"/>
        <v>54.816000000000003</v>
      </c>
      <c r="G26" s="118"/>
      <c r="H26" s="50"/>
      <c r="I26" s="50"/>
      <c r="J26" s="2"/>
      <c r="K26" s="2"/>
      <c r="L26" s="2"/>
      <c r="M26" s="2"/>
    </row>
    <row r="27" spans="1:17" ht="27.15" customHeight="1" x14ac:dyDescent="0.3">
      <c r="A27" s="27" t="s">
        <v>65</v>
      </c>
      <c r="B27" s="28">
        <v>2.1</v>
      </c>
      <c r="C27" s="28">
        <v>0.08</v>
      </c>
      <c r="D27" s="28">
        <f t="shared" si="4"/>
        <v>0.10400000000000001</v>
      </c>
      <c r="E27" s="29">
        <f>SUM(B27:D27)</f>
        <v>2.2840000000000003</v>
      </c>
      <c r="F27" s="29">
        <f t="shared" si="5"/>
        <v>54.816000000000003</v>
      </c>
      <c r="G27" s="119"/>
      <c r="H27" s="50"/>
      <c r="I27" s="50"/>
      <c r="J27" s="2"/>
      <c r="K27" s="2"/>
      <c r="L27" s="2"/>
      <c r="M27" s="2"/>
    </row>
    <row r="28" spans="1:17" ht="16.05" customHeight="1" x14ac:dyDescent="0.3">
      <c r="A28" s="21"/>
      <c r="B28" s="22"/>
      <c r="C28" s="22"/>
      <c r="D28" s="22"/>
      <c r="E28" s="23"/>
      <c r="F28" s="23"/>
      <c r="G28" s="50"/>
      <c r="H28" s="50"/>
      <c r="I28" s="50"/>
      <c r="J28" s="2"/>
      <c r="K28" s="2"/>
      <c r="L28" s="2"/>
      <c r="M28" s="2"/>
    </row>
    <row r="29" spans="1:17" ht="36.75" customHeight="1" x14ac:dyDescent="0.3">
      <c r="A29" s="134" t="s">
        <v>21</v>
      </c>
      <c r="B29" s="135"/>
      <c r="C29" s="135"/>
      <c r="D29" s="135"/>
      <c r="E29" s="135"/>
      <c r="F29" s="135"/>
      <c r="G29" s="136"/>
      <c r="H29" s="50"/>
      <c r="I29" s="50"/>
      <c r="J29" s="2"/>
      <c r="K29" s="2"/>
      <c r="L29" s="2"/>
      <c r="M29" s="2"/>
    </row>
    <row r="30" spans="1:17" ht="25.65" customHeight="1" x14ac:dyDescent="0.3">
      <c r="A30" s="51" t="s">
        <v>1</v>
      </c>
      <c r="B30" s="52" t="s">
        <v>2</v>
      </c>
      <c r="C30" s="53" t="s">
        <v>3</v>
      </c>
      <c r="D30" s="53" t="s">
        <v>4</v>
      </c>
      <c r="E30" s="54" t="s">
        <v>5</v>
      </c>
      <c r="F30" s="48" t="s">
        <v>6</v>
      </c>
      <c r="G30" s="49" t="s">
        <v>7</v>
      </c>
      <c r="H30" s="50"/>
      <c r="I30" s="50"/>
      <c r="J30" s="10"/>
      <c r="K30" s="10"/>
      <c r="L30" s="10"/>
      <c r="M30" s="2"/>
    </row>
    <row r="31" spans="1:17" ht="16.05" customHeight="1" x14ac:dyDescent="0.3">
      <c r="A31" s="26" t="s">
        <v>8</v>
      </c>
      <c r="B31" s="140">
        <v>3.21</v>
      </c>
      <c r="C31" s="24"/>
      <c r="D31" s="24"/>
      <c r="E31" s="24">
        <v>2.36</v>
      </c>
      <c r="F31" s="25">
        <f>E31*12</f>
        <v>28.32</v>
      </c>
      <c r="G31" s="55" t="s">
        <v>9</v>
      </c>
      <c r="H31" s="61"/>
      <c r="I31" s="61"/>
      <c r="J31" s="4"/>
      <c r="K31" s="11"/>
      <c r="L31" s="11"/>
      <c r="M31" s="2"/>
      <c r="N31" s="2"/>
      <c r="O31" s="2"/>
      <c r="P31" s="2"/>
      <c r="Q31" s="2"/>
    </row>
    <row r="32" spans="1:17" ht="16.05" customHeight="1" x14ac:dyDescent="0.3">
      <c r="A32" s="26" t="s">
        <v>10</v>
      </c>
      <c r="B32" s="140">
        <v>3.24</v>
      </c>
      <c r="C32" s="24"/>
      <c r="D32" s="24"/>
      <c r="E32" s="24">
        <v>2.36</v>
      </c>
      <c r="F32" s="25">
        <f>E32*12</f>
        <v>28.32</v>
      </c>
      <c r="G32" s="55" t="s">
        <v>60</v>
      </c>
      <c r="H32" s="50"/>
      <c r="I32" s="50"/>
      <c r="J32" s="10"/>
      <c r="K32" s="4"/>
      <c r="L32" s="4"/>
      <c r="M32" s="2"/>
      <c r="N32" s="2"/>
      <c r="O32" s="2"/>
      <c r="P32" s="2"/>
      <c r="Q32" s="2"/>
    </row>
    <row r="33" spans="1:13" ht="16.05" customHeight="1" x14ac:dyDescent="0.3">
      <c r="A33" s="26" t="s">
        <v>11</v>
      </c>
      <c r="B33" s="140">
        <v>2.2400000000000002</v>
      </c>
      <c r="C33" s="24"/>
      <c r="D33" s="24"/>
      <c r="E33" s="24">
        <v>2.36</v>
      </c>
      <c r="F33" s="25">
        <f>E33*24</f>
        <v>56.64</v>
      </c>
      <c r="G33" s="55" t="s">
        <v>12</v>
      </c>
      <c r="H33" s="50"/>
      <c r="I33" s="50"/>
      <c r="J33" s="2"/>
      <c r="K33" s="2"/>
      <c r="L33" s="2"/>
      <c r="M33" s="2"/>
    </row>
    <row r="34" spans="1:13" ht="16.05" customHeight="1" x14ac:dyDescent="0.3">
      <c r="A34" s="26" t="s">
        <v>13</v>
      </c>
      <c r="B34" s="140">
        <v>2.25</v>
      </c>
      <c r="C34" s="24"/>
      <c r="D34" s="24"/>
      <c r="E34" s="24">
        <v>2.36</v>
      </c>
      <c r="F34" s="25">
        <f>E34*24</f>
        <v>56.64</v>
      </c>
      <c r="G34" s="55" t="s">
        <v>61</v>
      </c>
      <c r="H34" s="50"/>
      <c r="I34" s="50"/>
      <c r="J34" s="12"/>
      <c r="K34" s="12"/>
      <c r="L34" s="12"/>
      <c r="M34" s="12"/>
    </row>
    <row r="35" spans="1:13" ht="16.05" customHeight="1" x14ac:dyDescent="0.3">
      <c r="A35" s="26" t="s">
        <v>22</v>
      </c>
      <c r="B35" s="24">
        <v>2.1</v>
      </c>
      <c r="C35" s="20"/>
      <c r="D35" s="20"/>
      <c r="E35" s="24">
        <v>2.25</v>
      </c>
      <c r="F35" s="25">
        <f>E35*20</f>
        <v>45</v>
      </c>
      <c r="G35" s="55" t="s">
        <v>62</v>
      </c>
      <c r="H35" s="50"/>
      <c r="I35" s="50"/>
      <c r="J35" s="12"/>
      <c r="K35" s="13"/>
      <c r="L35" s="14"/>
      <c r="M35" s="12"/>
    </row>
    <row r="36" spans="1:13" ht="16.05" customHeight="1" x14ac:dyDescent="0.3">
      <c r="A36" s="26" t="s">
        <v>23</v>
      </c>
      <c r="B36" s="24">
        <v>2.1</v>
      </c>
      <c r="C36" s="20"/>
      <c r="D36" s="20"/>
      <c r="E36" s="24">
        <v>2.25</v>
      </c>
      <c r="F36" s="25">
        <f>E36*20</f>
        <v>45</v>
      </c>
      <c r="G36" s="55" t="s">
        <v>16</v>
      </c>
      <c r="H36" s="50"/>
      <c r="I36" s="50"/>
      <c r="J36" s="12"/>
      <c r="K36" s="13"/>
      <c r="L36" s="14"/>
      <c r="M36" s="12"/>
    </row>
    <row r="37" spans="1:13" ht="19.2" customHeight="1" x14ac:dyDescent="0.3">
      <c r="A37" s="137" t="s">
        <v>17</v>
      </c>
      <c r="B37" s="138"/>
      <c r="C37" s="138"/>
      <c r="D37" s="138"/>
      <c r="E37" s="138"/>
      <c r="F37" s="138"/>
      <c r="G37" s="139"/>
      <c r="H37" s="50"/>
      <c r="I37" s="50"/>
      <c r="J37" s="2"/>
      <c r="K37" s="2"/>
    </row>
    <row r="38" spans="1:13" ht="27.15" customHeight="1" x14ac:dyDescent="0.3">
      <c r="A38" s="26" t="s">
        <v>24</v>
      </c>
      <c r="B38" s="24">
        <v>2.36</v>
      </c>
      <c r="C38" s="24"/>
      <c r="D38" s="24"/>
      <c r="E38" s="24">
        <v>2.36</v>
      </c>
      <c r="F38" s="25">
        <f>E38*24</f>
        <v>56.64</v>
      </c>
      <c r="G38" s="118" t="s">
        <v>63</v>
      </c>
      <c r="H38" s="50"/>
      <c r="I38" s="50"/>
      <c r="J38" s="2"/>
      <c r="K38" s="2"/>
    </row>
    <row r="39" spans="1:13" ht="27.15" customHeight="1" x14ac:dyDescent="0.3">
      <c r="A39" s="26" t="s">
        <v>67</v>
      </c>
      <c r="B39" s="24">
        <v>2.36</v>
      </c>
      <c r="C39" s="24"/>
      <c r="D39" s="24"/>
      <c r="E39" s="24">
        <v>2.36</v>
      </c>
      <c r="F39" s="25">
        <f t="shared" ref="F39:F41" si="6">E39*24</f>
        <v>56.64</v>
      </c>
      <c r="G39" s="118"/>
      <c r="H39" s="50"/>
      <c r="I39" s="50"/>
      <c r="J39" s="2"/>
      <c r="K39" s="2"/>
    </row>
    <row r="40" spans="1:13" ht="27.15" customHeight="1" x14ac:dyDescent="0.3">
      <c r="A40" s="26" t="s">
        <v>25</v>
      </c>
      <c r="B40" s="24">
        <v>2.36</v>
      </c>
      <c r="C40" s="24"/>
      <c r="D40" s="24"/>
      <c r="E40" s="24">
        <v>2.36</v>
      </c>
      <c r="F40" s="25">
        <f t="shared" si="6"/>
        <v>56.64</v>
      </c>
      <c r="G40" s="118"/>
      <c r="H40" s="50"/>
      <c r="I40" s="50"/>
      <c r="J40" s="2"/>
      <c r="K40" s="2"/>
    </row>
    <row r="41" spans="1:13" ht="27.15" customHeight="1" x14ac:dyDescent="0.3">
      <c r="A41" s="27" t="s">
        <v>68</v>
      </c>
      <c r="B41" s="24">
        <v>2.36</v>
      </c>
      <c r="C41" s="28"/>
      <c r="D41" s="28"/>
      <c r="E41" s="24">
        <v>2.36</v>
      </c>
      <c r="F41" s="29">
        <f t="shared" si="6"/>
        <v>56.64</v>
      </c>
      <c r="G41" s="119"/>
      <c r="H41" s="50"/>
      <c r="I41" s="50"/>
      <c r="J41" s="2"/>
      <c r="K41" s="2"/>
    </row>
    <row r="42" spans="1:13" ht="16.05" customHeight="1" x14ac:dyDescent="0.3">
      <c r="A42" s="21"/>
      <c r="B42" s="22"/>
      <c r="C42" s="22"/>
      <c r="D42" s="22"/>
      <c r="E42" s="23"/>
      <c r="F42" s="23"/>
      <c r="G42" s="50"/>
      <c r="H42" s="50"/>
      <c r="I42" s="50"/>
      <c r="J42" s="2"/>
      <c r="K42" s="2"/>
    </row>
    <row r="43" spans="1:13" ht="36.75" customHeight="1" x14ac:dyDescent="0.3">
      <c r="A43" s="21"/>
      <c r="B43" s="22"/>
      <c r="C43" s="22"/>
      <c r="D43" s="22"/>
      <c r="E43" s="23"/>
      <c r="F43" s="23"/>
      <c r="G43" s="50"/>
      <c r="H43" s="50"/>
      <c r="I43" s="50"/>
      <c r="J43" s="2"/>
      <c r="K43" s="2"/>
    </row>
    <row r="44" spans="1:13" ht="25.65" customHeight="1" x14ac:dyDescent="0.3">
      <c r="A44" s="21"/>
      <c r="B44" s="22"/>
      <c r="C44" s="22"/>
      <c r="D44" s="22"/>
      <c r="E44" s="23"/>
      <c r="F44" s="23"/>
      <c r="G44" s="50"/>
      <c r="H44" s="50"/>
      <c r="I44" s="50"/>
      <c r="J44" s="2"/>
      <c r="K44" s="2"/>
    </row>
    <row r="45" spans="1:13" ht="16.05" customHeight="1" x14ac:dyDescent="0.3">
      <c r="A45" s="21"/>
      <c r="B45" s="22"/>
      <c r="C45" s="22"/>
      <c r="D45" s="22"/>
      <c r="E45" s="23"/>
      <c r="F45" s="23"/>
      <c r="G45" s="50"/>
      <c r="H45" s="50"/>
      <c r="I45" s="50"/>
      <c r="J45" s="2"/>
      <c r="K45" s="2"/>
    </row>
    <row r="46" spans="1:13" ht="16.05" customHeight="1" x14ac:dyDescent="0.3">
      <c r="A46" s="21"/>
      <c r="B46" s="22"/>
      <c r="C46" s="22"/>
      <c r="D46" s="22"/>
      <c r="E46" s="23"/>
      <c r="F46" s="23"/>
      <c r="G46" s="50" t="s">
        <v>61</v>
      </c>
      <c r="H46" s="50"/>
      <c r="I46" s="50"/>
      <c r="J46" s="2"/>
      <c r="K46" s="2"/>
    </row>
    <row r="47" spans="1:13" ht="16.05" customHeight="1" x14ac:dyDescent="0.3">
      <c r="A47" s="21"/>
      <c r="B47" s="22"/>
      <c r="C47" s="22"/>
      <c r="D47" s="22"/>
      <c r="E47" s="23"/>
      <c r="F47" s="23"/>
      <c r="G47" s="50"/>
      <c r="H47" s="50"/>
      <c r="I47" s="50"/>
      <c r="J47" s="2"/>
      <c r="K47" s="2"/>
    </row>
    <row r="48" spans="1:13" ht="16.05" customHeight="1" x14ac:dyDescent="0.3">
      <c r="A48" s="21"/>
      <c r="B48" s="22"/>
      <c r="C48" s="22"/>
      <c r="D48" s="22"/>
      <c r="E48" s="23"/>
      <c r="F48" s="23"/>
      <c r="G48" s="50" t="s">
        <v>61</v>
      </c>
      <c r="H48" s="50"/>
      <c r="I48" s="50"/>
      <c r="J48" s="2"/>
      <c r="K48" s="2"/>
    </row>
    <row r="49" spans="1:11" ht="16.05" customHeight="1" x14ac:dyDescent="0.3">
      <c r="A49" s="21"/>
      <c r="B49" s="22"/>
      <c r="C49" s="22"/>
      <c r="D49" s="22"/>
      <c r="E49" s="23"/>
      <c r="F49" s="23"/>
      <c r="G49" s="50" t="s">
        <v>61</v>
      </c>
      <c r="H49" s="50"/>
      <c r="I49" s="50"/>
      <c r="J49" s="2"/>
      <c r="K49" s="2"/>
    </row>
    <row r="50" spans="1:11" ht="16.05" customHeight="1" x14ac:dyDescent="0.3">
      <c r="A50" s="21"/>
      <c r="B50" s="22"/>
      <c r="C50" s="22"/>
      <c r="D50" s="22"/>
      <c r="E50" s="23"/>
      <c r="F50" s="23"/>
      <c r="G50" s="50"/>
      <c r="H50" s="50"/>
      <c r="I50" s="50"/>
      <c r="J50" s="2"/>
      <c r="K50" s="2"/>
    </row>
    <row r="51" spans="1:11" ht="19.2" customHeight="1" x14ac:dyDescent="0.3">
      <c r="A51" s="21"/>
      <c r="B51" s="22"/>
      <c r="C51" s="22"/>
      <c r="D51" s="22"/>
      <c r="E51" s="23"/>
      <c r="F51" s="23"/>
      <c r="G51" s="50"/>
      <c r="H51" s="50"/>
      <c r="I51" s="50"/>
      <c r="J51" s="2"/>
      <c r="K51" s="2"/>
    </row>
    <row r="52" spans="1:11" ht="27.15" customHeight="1" x14ac:dyDescent="0.3">
      <c r="A52" s="21"/>
      <c r="B52" s="22"/>
      <c r="C52" s="22"/>
      <c r="D52" s="22"/>
      <c r="E52" s="23"/>
      <c r="F52" s="23"/>
      <c r="G52" s="62" t="s">
        <v>63</v>
      </c>
      <c r="H52" s="62"/>
      <c r="I52" s="62"/>
    </row>
    <row r="53" spans="1:11" ht="27.15" customHeight="1" x14ac:dyDescent="0.3">
      <c r="A53" s="21"/>
      <c r="B53" s="22"/>
      <c r="C53" s="22"/>
      <c r="D53" s="22"/>
      <c r="E53" s="23"/>
      <c r="F53" s="23"/>
      <c r="G53" s="62"/>
      <c r="H53" s="62"/>
      <c r="I53" s="62"/>
    </row>
    <row r="54" spans="1:11" ht="27.15" customHeight="1" x14ac:dyDescent="0.3">
      <c r="A54" s="21"/>
      <c r="B54" s="22"/>
      <c r="C54" s="22"/>
      <c r="D54" s="22"/>
      <c r="E54" s="23"/>
      <c r="F54" s="23"/>
      <c r="G54" s="62"/>
      <c r="H54" s="62"/>
      <c r="I54" s="62"/>
    </row>
    <row r="55" spans="1:11" ht="27.15" customHeight="1" x14ac:dyDescent="0.3">
      <c r="A55" s="21"/>
      <c r="B55" s="22"/>
      <c r="C55" s="22"/>
      <c r="D55" s="22"/>
      <c r="E55" s="23"/>
      <c r="F55" s="23"/>
      <c r="G55" s="62"/>
      <c r="H55" s="62"/>
      <c r="I55" s="62"/>
    </row>
    <row r="56" spans="1:11" ht="16.05" customHeight="1" x14ac:dyDescent="0.3">
      <c r="A56" s="21"/>
      <c r="B56" s="22"/>
      <c r="C56" s="22"/>
      <c r="D56" s="22"/>
      <c r="E56" s="23"/>
      <c r="F56" s="23"/>
      <c r="G56" s="62"/>
      <c r="H56" s="62"/>
      <c r="I56" s="62"/>
    </row>
    <row r="57" spans="1:11" ht="36.75" customHeight="1" x14ac:dyDescent="0.3">
      <c r="A57" s="21"/>
      <c r="B57" s="22"/>
      <c r="C57" s="22"/>
      <c r="D57" s="22"/>
      <c r="E57" s="23"/>
      <c r="F57" s="23"/>
      <c r="G57" s="62"/>
      <c r="H57" s="62"/>
      <c r="I57" s="62"/>
    </row>
    <row r="58" spans="1:11" ht="25.65" customHeight="1" x14ac:dyDescent="0.3">
      <c r="A58" s="50"/>
      <c r="B58" s="50"/>
      <c r="C58" s="50"/>
      <c r="D58" s="50"/>
      <c r="E58" s="46"/>
      <c r="F58" s="46"/>
      <c r="G58" s="62"/>
      <c r="H58" s="62"/>
      <c r="I58" s="62"/>
    </row>
    <row r="59" spans="1:11" ht="16.05" customHeight="1" x14ac:dyDescent="0.3">
      <c r="A59" s="62"/>
      <c r="B59" s="50"/>
      <c r="C59" s="50"/>
      <c r="D59" s="50"/>
      <c r="E59" s="46"/>
      <c r="F59" s="46"/>
      <c r="G59" s="62"/>
      <c r="H59" s="62"/>
      <c r="I59" s="62"/>
    </row>
    <row r="60" spans="1:11" ht="16.05" customHeight="1" x14ac:dyDescent="0.3">
      <c r="A60" s="62"/>
      <c r="B60" s="50"/>
      <c r="C60" s="50"/>
      <c r="D60" s="50"/>
      <c r="E60" s="63"/>
      <c r="F60" s="63"/>
      <c r="G60" s="62" t="s">
        <v>61</v>
      </c>
      <c r="H60" s="62"/>
      <c r="I60" s="62"/>
    </row>
    <row r="61" spans="1:11" ht="16.05" customHeight="1" x14ac:dyDescent="0.3">
      <c r="A61" s="62"/>
      <c r="B61" s="50"/>
      <c r="C61" s="50"/>
      <c r="D61" s="50"/>
      <c r="E61" s="46"/>
      <c r="F61" s="46"/>
      <c r="G61" s="62"/>
      <c r="H61" s="62"/>
      <c r="I61" s="62"/>
    </row>
    <row r="62" spans="1:11" ht="16.05" customHeight="1" x14ac:dyDescent="0.3">
      <c r="A62" s="62"/>
      <c r="B62" s="50"/>
      <c r="C62" s="50"/>
      <c r="D62" s="50"/>
      <c r="E62" s="63"/>
      <c r="F62" s="63"/>
      <c r="G62" s="62" t="s">
        <v>61</v>
      </c>
      <c r="H62" s="62"/>
      <c r="I62" s="62"/>
    </row>
    <row r="63" spans="1:11" ht="16.05" customHeight="1" x14ac:dyDescent="0.3">
      <c r="A63" s="50"/>
      <c r="B63" s="50"/>
      <c r="C63" s="50"/>
      <c r="D63" s="50"/>
      <c r="E63" s="46"/>
      <c r="F63" s="46"/>
      <c r="G63" s="62" t="s">
        <v>61</v>
      </c>
      <c r="H63" s="62"/>
      <c r="I63" s="62"/>
    </row>
    <row r="64" spans="1:11" ht="16.05" customHeight="1" x14ac:dyDescent="0.3">
      <c r="A64" s="50"/>
      <c r="B64" s="50"/>
      <c r="C64" s="50"/>
      <c r="D64" s="50"/>
      <c r="E64" s="46"/>
      <c r="F64" s="46"/>
      <c r="G64" s="62"/>
      <c r="H64" s="62"/>
      <c r="I64" s="62"/>
    </row>
  </sheetData>
  <mergeCells count="9">
    <mergeCell ref="G38:G41"/>
    <mergeCell ref="A1:G1"/>
    <mergeCell ref="A9:G9"/>
    <mergeCell ref="A15:G15"/>
    <mergeCell ref="A23:G23"/>
    <mergeCell ref="A29:G29"/>
    <mergeCell ref="G10:G13"/>
    <mergeCell ref="G24:G27"/>
    <mergeCell ref="A37:G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4"/>
  <sheetViews>
    <sheetView topLeftCell="A23" workbookViewId="0">
      <selection activeCell="B38" sqref="B38:B41"/>
    </sheetView>
  </sheetViews>
  <sheetFormatPr defaultColWidth="9.109375" defaultRowHeight="14.4" x14ac:dyDescent="0.3"/>
  <cols>
    <col min="1" max="1" width="38" style="1" customWidth="1"/>
    <col min="2" max="4" width="16" style="1" customWidth="1"/>
    <col min="5" max="6" width="16" customWidth="1"/>
    <col min="7" max="7" width="30" style="1" customWidth="1"/>
    <col min="8" max="8" width="9.109375" style="1"/>
    <col min="9" max="9" width="28" style="1" customWidth="1"/>
    <col min="10" max="11" width="25.5546875" style="1" customWidth="1"/>
    <col min="12" max="12" width="14.44140625" style="1" customWidth="1"/>
    <col min="13" max="13" width="15.44140625" style="1" customWidth="1"/>
    <col min="14" max="14" width="14.33203125" style="1" customWidth="1"/>
    <col min="15" max="16384" width="9.109375" style="1"/>
  </cols>
  <sheetData>
    <row r="1" spans="1:17" ht="36.75" customHeight="1" x14ac:dyDescent="0.3">
      <c r="A1" s="131" t="s">
        <v>26</v>
      </c>
      <c r="B1" s="132"/>
      <c r="C1" s="132"/>
      <c r="D1" s="132"/>
      <c r="E1" s="132"/>
      <c r="F1" s="132"/>
      <c r="G1" s="133"/>
      <c r="H1" s="50"/>
      <c r="I1" s="46" t="s">
        <v>58</v>
      </c>
      <c r="J1" s="2"/>
      <c r="K1" s="2"/>
      <c r="L1" s="2"/>
      <c r="M1" s="7"/>
      <c r="N1" s="2"/>
      <c r="O1" s="2"/>
      <c r="P1" s="2"/>
      <c r="Q1" s="2"/>
    </row>
    <row r="2" spans="1:17" ht="25.65" customHeight="1" x14ac:dyDescent="0.3">
      <c r="A2" s="47" t="s">
        <v>1</v>
      </c>
      <c r="B2" s="48" t="s">
        <v>27</v>
      </c>
      <c r="C2" s="48" t="s">
        <v>3</v>
      </c>
      <c r="D2" s="48" t="s">
        <v>4</v>
      </c>
      <c r="E2" s="48" t="s">
        <v>5</v>
      </c>
      <c r="F2" s="48" t="s">
        <v>6</v>
      </c>
      <c r="G2" s="49" t="s">
        <v>7</v>
      </c>
      <c r="H2" s="50"/>
      <c r="I2" s="50" t="s">
        <v>59</v>
      </c>
      <c r="J2" s="7"/>
      <c r="K2" s="7"/>
      <c r="L2" s="11"/>
      <c r="M2" s="8"/>
      <c r="N2" s="6"/>
      <c r="O2" s="2"/>
      <c r="P2" s="2"/>
      <c r="Q2" s="2"/>
    </row>
    <row r="3" spans="1:17" ht="16.05" customHeight="1" x14ac:dyDescent="0.3">
      <c r="A3" s="26" t="s">
        <v>8</v>
      </c>
      <c r="B3" s="24">
        <v>2.2000000000000002</v>
      </c>
      <c r="C3" s="24">
        <v>0</v>
      </c>
      <c r="D3" s="24">
        <v>0</v>
      </c>
      <c r="E3" s="25">
        <f t="shared" ref="E3:E8" si="0">SUM(B3:D3)</f>
        <v>2.2000000000000002</v>
      </c>
      <c r="F3" s="25">
        <f>E3*12</f>
        <v>26.400000000000002</v>
      </c>
      <c r="G3" s="55" t="s">
        <v>9</v>
      </c>
      <c r="H3" s="56"/>
      <c r="I3" s="57"/>
      <c r="J3" s="7"/>
      <c r="K3" s="7"/>
      <c r="L3" s="11"/>
      <c r="M3" s="8"/>
      <c r="N3" s="2"/>
      <c r="O3" s="2"/>
      <c r="P3" s="2"/>
      <c r="Q3" s="2"/>
    </row>
    <row r="4" spans="1:17" ht="16.05" customHeight="1" x14ac:dyDescent="0.3">
      <c r="A4" s="26" t="s">
        <v>10</v>
      </c>
      <c r="B4" s="24">
        <v>2.2000000000000002</v>
      </c>
      <c r="C4" s="24">
        <v>0</v>
      </c>
      <c r="D4" s="24">
        <v>0</v>
      </c>
      <c r="E4" s="25">
        <f t="shared" si="0"/>
        <v>2.2000000000000002</v>
      </c>
      <c r="F4" s="25">
        <f>E4*12</f>
        <v>26.400000000000002</v>
      </c>
      <c r="G4" s="55" t="s">
        <v>60</v>
      </c>
      <c r="H4" s="50"/>
      <c r="I4" s="50"/>
      <c r="J4" s="7"/>
      <c r="K4" s="7"/>
      <c r="L4" s="11"/>
      <c r="M4" s="9"/>
      <c r="N4" s="2"/>
      <c r="O4" s="2"/>
      <c r="P4" s="7"/>
      <c r="Q4" s="2"/>
    </row>
    <row r="5" spans="1:17" ht="16.05" customHeight="1" x14ac:dyDescent="0.3">
      <c r="A5" s="26" t="s">
        <v>11</v>
      </c>
      <c r="B5" s="24">
        <v>1.45</v>
      </c>
      <c r="C5" s="24">
        <v>0</v>
      </c>
      <c r="D5" s="24">
        <v>0</v>
      </c>
      <c r="E5" s="25">
        <f t="shared" si="0"/>
        <v>1.45</v>
      </c>
      <c r="F5" s="25">
        <f>E5*24</f>
        <v>34.799999999999997</v>
      </c>
      <c r="G5" s="55" t="s">
        <v>12</v>
      </c>
      <c r="H5" s="50"/>
      <c r="I5" s="50"/>
      <c r="J5" s="19"/>
      <c r="K5" s="5"/>
      <c r="L5" s="4"/>
      <c r="M5" s="4"/>
      <c r="N5" s="4"/>
      <c r="O5" s="2"/>
      <c r="P5" s="2"/>
      <c r="Q5" s="2"/>
    </row>
    <row r="6" spans="1:17" ht="16.05" customHeight="1" x14ac:dyDescent="0.3">
      <c r="A6" s="26" t="s">
        <v>13</v>
      </c>
      <c r="B6" s="24">
        <v>1.45</v>
      </c>
      <c r="C6" s="24">
        <v>0</v>
      </c>
      <c r="D6" s="24">
        <v>0</v>
      </c>
      <c r="E6" s="25">
        <f t="shared" si="0"/>
        <v>1.45</v>
      </c>
      <c r="F6" s="25">
        <f>E6*24</f>
        <v>34.799999999999997</v>
      </c>
      <c r="G6" s="55" t="s">
        <v>61</v>
      </c>
      <c r="H6" s="50"/>
      <c r="I6" s="50"/>
      <c r="J6" s="5"/>
      <c r="K6" s="5"/>
      <c r="L6" s="4"/>
      <c r="M6" s="4"/>
      <c r="N6" s="4"/>
      <c r="O6" s="2"/>
      <c r="P6" s="2"/>
      <c r="Q6" s="2"/>
    </row>
    <row r="7" spans="1:17" s="18" customFormat="1" ht="16.05" customHeight="1" x14ac:dyDescent="0.3">
      <c r="A7" s="26" t="s">
        <v>14</v>
      </c>
      <c r="B7" s="24">
        <v>1.1000000000000001</v>
      </c>
      <c r="C7" s="24">
        <v>0</v>
      </c>
      <c r="D7" s="24">
        <v>0</v>
      </c>
      <c r="E7" s="25">
        <f t="shared" si="0"/>
        <v>1.1000000000000001</v>
      </c>
      <c r="F7" s="25">
        <f>E7*20</f>
        <v>22</v>
      </c>
      <c r="G7" s="55" t="s">
        <v>62</v>
      </c>
      <c r="H7" s="58"/>
      <c r="I7" s="58"/>
      <c r="J7" s="16"/>
      <c r="K7" s="16"/>
      <c r="L7" s="17"/>
      <c r="M7" s="17"/>
      <c r="N7" s="17"/>
      <c r="O7" s="15"/>
      <c r="P7" s="15"/>
      <c r="Q7" s="15"/>
    </row>
    <row r="8" spans="1:17" s="18" customFormat="1" ht="16.05" customHeight="1" x14ac:dyDescent="0.3">
      <c r="A8" s="26" t="s">
        <v>15</v>
      </c>
      <c r="B8" s="24">
        <v>1.1000000000000001</v>
      </c>
      <c r="C8" s="24">
        <v>0</v>
      </c>
      <c r="D8" s="24">
        <v>0</v>
      </c>
      <c r="E8" s="25">
        <f t="shared" si="0"/>
        <v>1.1000000000000001</v>
      </c>
      <c r="F8" s="25">
        <f>E8*20</f>
        <v>22</v>
      </c>
      <c r="G8" s="55" t="s">
        <v>16</v>
      </c>
      <c r="H8" s="58"/>
      <c r="I8" s="58"/>
      <c r="J8" s="16"/>
      <c r="K8" s="16"/>
      <c r="L8" s="17"/>
      <c r="M8" s="17"/>
      <c r="N8" s="17"/>
      <c r="O8" s="15"/>
      <c r="P8" s="15"/>
      <c r="Q8" s="15"/>
    </row>
    <row r="9" spans="1:17" s="18" customFormat="1" ht="19.2" customHeight="1" x14ac:dyDescent="0.3">
      <c r="A9" s="114" t="s">
        <v>17</v>
      </c>
      <c r="B9" s="115"/>
      <c r="C9" s="115"/>
      <c r="D9" s="115"/>
      <c r="E9" s="115"/>
      <c r="F9" s="115"/>
      <c r="G9" s="116"/>
      <c r="H9" s="58"/>
      <c r="I9" s="58"/>
      <c r="J9" s="16"/>
      <c r="K9" s="16"/>
      <c r="L9" s="17"/>
      <c r="M9" s="17"/>
      <c r="N9" s="17"/>
      <c r="O9" s="15"/>
      <c r="P9" s="15"/>
      <c r="Q9" s="15"/>
    </row>
    <row r="10" spans="1:17" s="18" customFormat="1" ht="27.15" customHeight="1" x14ac:dyDescent="0.3">
      <c r="A10" s="26" t="s">
        <v>18</v>
      </c>
      <c r="B10" s="24">
        <v>1.57</v>
      </c>
      <c r="C10" s="24">
        <v>0</v>
      </c>
      <c r="D10" s="24">
        <v>0</v>
      </c>
      <c r="E10" s="25">
        <f>SUM(B10:D10)</f>
        <v>1.57</v>
      </c>
      <c r="F10" s="25">
        <f>E10*24</f>
        <v>37.68</v>
      </c>
      <c r="G10" s="118" t="s">
        <v>63</v>
      </c>
      <c r="H10" s="58"/>
      <c r="I10" s="58"/>
      <c r="J10" s="16"/>
      <c r="K10" s="16"/>
      <c r="L10" s="17"/>
      <c r="M10" s="17"/>
      <c r="N10" s="17"/>
      <c r="O10" s="15"/>
      <c r="P10" s="15"/>
      <c r="Q10" s="15"/>
    </row>
    <row r="11" spans="1:17" s="18" customFormat="1" ht="27.15" customHeight="1" x14ac:dyDescent="0.3">
      <c r="A11" s="26" t="s">
        <v>64</v>
      </c>
      <c r="B11" s="24">
        <v>1.57</v>
      </c>
      <c r="C11" s="24">
        <v>0</v>
      </c>
      <c r="D11" s="24">
        <v>0</v>
      </c>
      <c r="E11" s="25">
        <f>SUM(B11:D11)</f>
        <v>1.57</v>
      </c>
      <c r="F11" s="25">
        <f t="shared" ref="F11:F13" si="1">E11*24</f>
        <v>37.68</v>
      </c>
      <c r="G11" s="118"/>
      <c r="H11" s="58"/>
      <c r="I11" s="59"/>
      <c r="J11" s="16"/>
      <c r="K11" s="16"/>
      <c r="L11" s="17"/>
      <c r="M11" s="17"/>
      <c r="N11" s="17"/>
      <c r="O11" s="15"/>
      <c r="P11" s="15"/>
      <c r="Q11" s="15"/>
    </row>
    <row r="12" spans="1:17" s="18" customFormat="1" ht="27.15" customHeight="1" x14ac:dyDescent="0.3">
      <c r="A12" s="26" t="s">
        <v>19</v>
      </c>
      <c r="B12" s="24">
        <v>1.57</v>
      </c>
      <c r="C12" s="24">
        <v>0</v>
      </c>
      <c r="D12" s="24">
        <v>0</v>
      </c>
      <c r="E12" s="25">
        <f>SUM(B12:D12)</f>
        <v>1.57</v>
      </c>
      <c r="F12" s="25">
        <f t="shared" si="1"/>
        <v>37.68</v>
      </c>
      <c r="G12" s="118"/>
      <c r="H12" s="58"/>
      <c r="I12" s="60"/>
      <c r="J12" s="16"/>
      <c r="K12" s="16"/>
      <c r="L12" s="17"/>
      <c r="M12" s="17"/>
      <c r="N12" s="17"/>
      <c r="O12" s="15"/>
      <c r="P12" s="15"/>
      <c r="Q12" s="15"/>
    </row>
    <row r="13" spans="1:17" s="18" customFormat="1" ht="27.15" customHeight="1" x14ac:dyDescent="0.3">
      <c r="A13" s="27" t="s">
        <v>65</v>
      </c>
      <c r="B13" s="28">
        <v>1.57</v>
      </c>
      <c r="C13" s="28">
        <v>0</v>
      </c>
      <c r="D13" s="28">
        <v>0</v>
      </c>
      <c r="E13" s="29">
        <f>SUM(B13:D13)</f>
        <v>1.57</v>
      </c>
      <c r="F13" s="29">
        <f t="shared" si="1"/>
        <v>37.68</v>
      </c>
      <c r="G13" s="119"/>
      <c r="H13" s="58"/>
      <c r="I13" s="58"/>
      <c r="J13" s="16"/>
      <c r="K13" s="16"/>
      <c r="L13" s="17"/>
      <c r="M13" s="17"/>
      <c r="N13" s="17"/>
      <c r="O13" s="15"/>
      <c r="P13" s="15"/>
      <c r="Q13" s="15"/>
    </row>
    <row r="14" spans="1:17" ht="16.05" customHeight="1" x14ac:dyDescent="0.3">
      <c r="A14" s="21"/>
      <c r="B14" s="22"/>
      <c r="C14" s="22"/>
      <c r="D14" s="22"/>
      <c r="E14" s="23"/>
      <c r="F14" s="23"/>
      <c r="G14" s="50"/>
      <c r="H14" s="50"/>
      <c r="I14" s="50"/>
      <c r="J14" s="7"/>
      <c r="K14" s="7"/>
      <c r="L14" s="2"/>
      <c r="M14" s="4"/>
      <c r="N14" s="2"/>
      <c r="O14" s="7"/>
      <c r="P14" s="4"/>
      <c r="Q14" s="2"/>
    </row>
    <row r="15" spans="1:17" ht="36.75" customHeight="1" x14ac:dyDescent="0.3">
      <c r="A15" s="131" t="s">
        <v>28</v>
      </c>
      <c r="B15" s="132"/>
      <c r="C15" s="132"/>
      <c r="D15" s="132"/>
      <c r="E15" s="132"/>
      <c r="F15" s="132"/>
      <c r="G15" s="133"/>
      <c r="H15" s="50"/>
      <c r="I15" s="50"/>
      <c r="J15" s="7"/>
      <c r="K15" s="7"/>
      <c r="L15" s="2"/>
      <c r="M15" s="4"/>
      <c r="N15" s="2"/>
      <c r="O15" s="7"/>
      <c r="P15" s="4"/>
      <c r="Q15" s="2"/>
    </row>
    <row r="16" spans="1:17" ht="25.65" customHeight="1" x14ac:dyDescent="0.3">
      <c r="A16" s="47" t="s">
        <v>1</v>
      </c>
      <c r="B16" s="48" t="s">
        <v>27</v>
      </c>
      <c r="C16" s="48" t="s">
        <v>3</v>
      </c>
      <c r="D16" s="48" t="s">
        <v>66</v>
      </c>
      <c r="E16" s="48" t="s">
        <v>5</v>
      </c>
      <c r="F16" s="48" t="s">
        <v>6</v>
      </c>
      <c r="G16" s="49" t="s">
        <v>7</v>
      </c>
      <c r="H16" s="50"/>
      <c r="I16" s="50"/>
      <c r="J16" s="10"/>
      <c r="K16" s="10"/>
      <c r="L16" s="10"/>
      <c r="M16" s="2"/>
      <c r="P16" s="2"/>
      <c r="Q16" s="2"/>
    </row>
    <row r="17" spans="1:17" ht="16.05" customHeight="1" x14ac:dyDescent="0.3">
      <c r="A17" s="26" t="s">
        <v>8</v>
      </c>
      <c r="B17" s="24">
        <v>2.2000000000000002</v>
      </c>
      <c r="C17" s="24">
        <v>0.16</v>
      </c>
      <c r="D17" s="24">
        <f>C17*1.3</f>
        <v>0.20800000000000002</v>
      </c>
      <c r="E17" s="25">
        <f>SUM(B17:D17)</f>
        <v>2.5680000000000005</v>
      </c>
      <c r="F17" s="25">
        <f>E17*12</f>
        <v>30.816000000000006</v>
      </c>
      <c r="G17" s="55" t="s">
        <v>9</v>
      </c>
      <c r="H17" s="50"/>
      <c r="I17" s="50"/>
      <c r="J17" s="2"/>
      <c r="K17" s="11"/>
      <c r="L17" s="11"/>
      <c r="M17" s="2"/>
      <c r="N17" s="2"/>
      <c r="O17" s="2"/>
      <c r="P17" s="2"/>
      <c r="Q17" s="2"/>
    </row>
    <row r="18" spans="1:17" ht="16.05" customHeight="1" x14ac:dyDescent="0.3">
      <c r="A18" s="26" t="s">
        <v>10</v>
      </c>
      <c r="B18" s="24">
        <v>2.2000000000000002</v>
      </c>
      <c r="C18" s="24">
        <v>0.16</v>
      </c>
      <c r="D18" s="24">
        <f t="shared" ref="D18:D22" si="2">C18*1.3</f>
        <v>0.20800000000000002</v>
      </c>
      <c r="E18" s="25">
        <f t="shared" ref="E18:E22" si="3">SUM(B18:D18)</f>
        <v>2.5680000000000005</v>
      </c>
      <c r="F18" s="25">
        <f>E18*12</f>
        <v>30.816000000000006</v>
      </c>
      <c r="G18" s="55" t="s">
        <v>60</v>
      </c>
      <c r="H18" s="50"/>
      <c r="I18" s="50"/>
      <c r="J18" s="10"/>
      <c r="K18" s="4"/>
      <c r="L18" s="4"/>
      <c r="M18" s="2"/>
      <c r="N18" s="2"/>
      <c r="O18" s="2"/>
      <c r="P18" s="2"/>
      <c r="Q18" s="2"/>
    </row>
    <row r="19" spans="1:17" ht="16.05" customHeight="1" x14ac:dyDescent="0.3">
      <c r="A19" s="26" t="s">
        <v>11</v>
      </c>
      <c r="B19" s="24">
        <v>1.45</v>
      </c>
      <c r="C19" s="24">
        <v>0.08</v>
      </c>
      <c r="D19" s="24">
        <f t="shared" si="2"/>
        <v>0.10400000000000001</v>
      </c>
      <c r="E19" s="25">
        <f t="shared" si="3"/>
        <v>1.6340000000000001</v>
      </c>
      <c r="F19" s="25">
        <f>E19*24</f>
        <v>39.216000000000001</v>
      </c>
      <c r="G19" s="55" t="s">
        <v>12</v>
      </c>
      <c r="H19" s="50"/>
      <c r="I19" s="50"/>
      <c r="J19" s="2"/>
      <c r="K19" s="2"/>
      <c r="L19" s="2"/>
      <c r="M19" s="2"/>
    </row>
    <row r="20" spans="1:17" ht="16.05" customHeight="1" x14ac:dyDescent="0.3">
      <c r="A20" s="26" t="s">
        <v>13</v>
      </c>
      <c r="B20" s="24">
        <v>1.45</v>
      </c>
      <c r="C20" s="24">
        <v>0.08</v>
      </c>
      <c r="D20" s="24">
        <f t="shared" si="2"/>
        <v>0.10400000000000001</v>
      </c>
      <c r="E20" s="25">
        <f t="shared" si="3"/>
        <v>1.6340000000000001</v>
      </c>
      <c r="F20" s="25">
        <f>E20*24</f>
        <v>39.216000000000001</v>
      </c>
      <c r="G20" s="55" t="s">
        <v>61</v>
      </c>
      <c r="H20" s="50"/>
      <c r="I20" s="50"/>
      <c r="J20" s="2"/>
      <c r="K20" s="2"/>
      <c r="L20" s="2"/>
      <c r="M20" s="2"/>
    </row>
    <row r="21" spans="1:17" ht="16.05" customHeight="1" x14ac:dyDescent="0.3">
      <c r="A21" s="26" t="s">
        <v>14</v>
      </c>
      <c r="B21" s="24">
        <v>1.1000000000000001</v>
      </c>
      <c r="C21" s="24">
        <v>3.1E-2</v>
      </c>
      <c r="D21" s="24">
        <f t="shared" si="2"/>
        <v>4.0300000000000002E-2</v>
      </c>
      <c r="E21" s="25">
        <f t="shared" si="3"/>
        <v>1.1713</v>
      </c>
      <c r="F21" s="25">
        <f>E21*20</f>
        <v>23.426000000000002</v>
      </c>
      <c r="G21" s="55" t="s">
        <v>62</v>
      </c>
      <c r="H21" s="50"/>
      <c r="I21" s="50"/>
      <c r="J21" s="2"/>
      <c r="K21" s="2"/>
      <c r="L21" s="2"/>
      <c r="M21" s="2"/>
    </row>
    <row r="22" spans="1:17" ht="16.05" customHeight="1" x14ac:dyDescent="0.3">
      <c r="A22" s="26" t="s">
        <v>15</v>
      </c>
      <c r="B22" s="24">
        <v>1.1000000000000001</v>
      </c>
      <c r="C22" s="24">
        <v>3.1E-2</v>
      </c>
      <c r="D22" s="24">
        <f t="shared" si="2"/>
        <v>4.0300000000000002E-2</v>
      </c>
      <c r="E22" s="25">
        <f t="shared" si="3"/>
        <v>1.1713</v>
      </c>
      <c r="F22" s="25">
        <f>E22*20</f>
        <v>23.426000000000002</v>
      </c>
      <c r="G22" s="55" t="s">
        <v>16</v>
      </c>
      <c r="H22" s="50"/>
      <c r="I22" s="50"/>
      <c r="J22" s="2"/>
      <c r="K22" s="2"/>
      <c r="L22" s="2"/>
      <c r="M22" s="2"/>
    </row>
    <row r="23" spans="1:17" ht="19.2" customHeight="1" x14ac:dyDescent="0.3">
      <c r="A23" s="114" t="s">
        <v>17</v>
      </c>
      <c r="B23" s="115"/>
      <c r="C23" s="115"/>
      <c r="D23" s="115"/>
      <c r="E23" s="115"/>
      <c r="F23" s="115"/>
      <c r="G23" s="116"/>
      <c r="H23" s="50"/>
      <c r="I23" s="50"/>
      <c r="J23" s="2"/>
      <c r="K23" s="2"/>
      <c r="L23" s="2"/>
      <c r="M23" s="2"/>
    </row>
    <row r="24" spans="1:17" ht="27.15" customHeight="1" x14ac:dyDescent="0.3">
      <c r="A24" s="26" t="s">
        <v>18</v>
      </c>
      <c r="B24" s="24">
        <v>1.57</v>
      </c>
      <c r="C24" s="24">
        <v>0.08</v>
      </c>
      <c r="D24" s="24">
        <f>C24*1.3</f>
        <v>0.10400000000000001</v>
      </c>
      <c r="E24" s="25">
        <f>SUM(B24:D24)</f>
        <v>1.7540000000000002</v>
      </c>
      <c r="F24" s="25">
        <f>E24*24</f>
        <v>42.096000000000004</v>
      </c>
      <c r="G24" s="118" t="s">
        <v>63</v>
      </c>
      <c r="H24" s="50"/>
      <c r="I24" s="50"/>
      <c r="J24" s="2"/>
      <c r="K24" s="2"/>
      <c r="L24" s="2"/>
      <c r="M24" s="2"/>
    </row>
    <row r="25" spans="1:17" ht="27.15" customHeight="1" x14ac:dyDescent="0.3">
      <c r="A25" s="26" t="s">
        <v>64</v>
      </c>
      <c r="B25" s="24">
        <v>1.57</v>
      </c>
      <c r="C25" s="24">
        <v>0.08</v>
      </c>
      <c r="D25" s="24">
        <f t="shared" ref="D25:D27" si="4">C25*1.3</f>
        <v>0.10400000000000001</v>
      </c>
      <c r="E25" s="25">
        <f>SUM(B25:D25)</f>
        <v>1.7540000000000002</v>
      </c>
      <c r="F25" s="25">
        <f t="shared" ref="F25:F27" si="5">E25*24</f>
        <v>42.096000000000004</v>
      </c>
      <c r="G25" s="118"/>
      <c r="H25" s="50"/>
      <c r="I25" s="50"/>
      <c r="J25" s="2"/>
      <c r="K25" s="2"/>
      <c r="L25" s="2"/>
      <c r="M25" s="2"/>
    </row>
    <row r="26" spans="1:17" ht="27.15" customHeight="1" x14ac:dyDescent="0.3">
      <c r="A26" s="26" t="s">
        <v>19</v>
      </c>
      <c r="B26" s="24">
        <v>1.57</v>
      </c>
      <c r="C26" s="24">
        <v>0.08</v>
      </c>
      <c r="D26" s="24">
        <f t="shared" si="4"/>
        <v>0.10400000000000001</v>
      </c>
      <c r="E26" s="25">
        <f>SUM(B26:D26)</f>
        <v>1.7540000000000002</v>
      </c>
      <c r="F26" s="25">
        <f t="shared" si="5"/>
        <v>42.096000000000004</v>
      </c>
      <c r="G26" s="118"/>
      <c r="H26" s="50"/>
      <c r="I26" s="50"/>
      <c r="J26" s="2"/>
      <c r="K26" s="2"/>
      <c r="L26" s="2"/>
      <c r="M26" s="2"/>
    </row>
    <row r="27" spans="1:17" ht="27.15" customHeight="1" x14ac:dyDescent="0.3">
      <c r="A27" s="27" t="s">
        <v>65</v>
      </c>
      <c r="B27" s="28">
        <v>1.57</v>
      </c>
      <c r="C27" s="28">
        <v>0.08</v>
      </c>
      <c r="D27" s="28">
        <f t="shared" si="4"/>
        <v>0.10400000000000001</v>
      </c>
      <c r="E27" s="29">
        <f>SUM(B27:D27)</f>
        <v>1.7540000000000002</v>
      </c>
      <c r="F27" s="29">
        <f t="shared" si="5"/>
        <v>42.096000000000004</v>
      </c>
      <c r="G27" s="119"/>
      <c r="H27" s="50"/>
      <c r="I27" s="50"/>
      <c r="J27" s="2"/>
      <c r="K27" s="2"/>
      <c r="L27" s="2"/>
      <c r="M27" s="2"/>
    </row>
    <row r="28" spans="1:17" ht="16.05" customHeight="1" x14ac:dyDescent="0.3">
      <c r="A28" s="21"/>
      <c r="B28" s="22"/>
      <c r="C28" s="22"/>
      <c r="D28" s="22"/>
      <c r="E28" s="23"/>
      <c r="F28" s="23"/>
      <c r="G28" s="50"/>
      <c r="H28" s="50"/>
      <c r="I28" s="50"/>
      <c r="J28" s="2"/>
      <c r="K28" s="2"/>
      <c r="L28" s="2"/>
      <c r="M28" s="2"/>
    </row>
    <row r="29" spans="1:17" ht="48" customHeight="1" x14ac:dyDescent="0.3">
      <c r="A29" s="134" t="s">
        <v>69</v>
      </c>
      <c r="B29" s="135"/>
      <c r="C29" s="135"/>
      <c r="D29" s="135"/>
      <c r="E29" s="135"/>
      <c r="F29" s="135"/>
      <c r="G29" s="136"/>
      <c r="H29" s="50"/>
      <c r="I29" s="50"/>
      <c r="J29" s="2"/>
      <c r="K29" s="2"/>
      <c r="L29" s="2"/>
      <c r="M29" s="2"/>
    </row>
    <row r="30" spans="1:17" ht="25.65" customHeight="1" x14ac:dyDescent="0.3">
      <c r="A30" s="51" t="s">
        <v>1</v>
      </c>
      <c r="B30" s="48" t="s">
        <v>27</v>
      </c>
      <c r="C30" s="53" t="s">
        <v>3</v>
      </c>
      <c r="D30" s="53" t="s">
        <v>4</v>
      </c>
      <c r="E30" s="54" t="s">
        <v>5</v>
      </c>
      <c r="F30" s="48" t="s">
        <v>6</v>
      </c>
      <c r="G30" s="49" t="s">
        <v>7</v>
      </c>
      <c r="H30" s="50"/>
      <c r="I30" s="50"/>
      <c r="J30" s="10"/>
      <c r="K30" s="10"/>
      <c r="L30" s="10"/>
      <c r="M30" s="2"/>
    </row>
    <row r="31" spans="1:17" ht="16.05" customHeight="1" x14ac:dyDescent="0.3">
      <c r="A31" s="26" t="s">
        <v>8</v>
      </c>
      <c r="B31" s="140">
        <v>3.21</v>
      </c>
      <c r="C31" s="24"/>
      <c r="D31" s="24"/>
      <c r="E31" s="140">
        <v>3.21</v>
      </c>
      <c r="F31" s="25">
        <f>E31*12</f>
        <v>38.519999999999996</v>
      </c>
      <c r="G31" s="55" t="s">
        <v>9</v>
      </c>
      <c r="H31" s="61"/>
      <c r="I31" s="61"/>
      <c r="J31" s="4"/>
      <c r="K31" s="11"/>
      <c r="L31" s="11"/>
      <c r="M31" s="2"/>
      <c r="N31" s="2"/>
      <c r="O31" s="2"/>
      <c r="P31" s="2"/>
      <c r="Q31" s="2"/>
    </row>
    <row r="32" spans="1:17" ht="16.05" customHeight="1" x14ac:dyDescent="0.3">
      <c r="A32" s="26" t="s">
        <v>10</v>
      </c>
      <c r="B32" s="140">
        <v>3.24</v>
      </c>
      <c r="C32" s="24"/>
      <c r="D32" s="24"/>
      <c r="E32" s="140">
        <v>3.24</v>
      </c>
      <c r="F32" s="25">
        <f>E32*12</f>
        <v>38.880000000000003</v>
      </c>
      <c r="G32" s="55" t="s">
        <v>60</v>
      </c>
      <c r="H32" s="50"/>
      <c r="I32" s="50"/>
      <c r="J32" s="10"/>
      <c r="K32" s="4"/>
      <c r="L32" s="4"/>
      <c r="M32" s="2"/>
      <c r="N32" s="2"/>
      <c r="O32" s="2"/>
      <c r="P32" s="2"/>
      <c r="Q32" s="2"/>
    </row>
    <row r="33" spans="1:13" ht="16.05" customHeight="1" x14ac:dyDescent="0.3">
      <c r="A33" s="26" t="s">
        <v>11</v>
      </c>
      <c r="B33" s="140">
        <v>2.2400000000000002</v>
      </c>
      <c r="C33" s="24"/>
      <c r="D33" s="24"/>
      <c r="E33" s="140">
        <v>2.2400000000000002</v>
      </c>
      <c r="F33" s="25">
        <f>E33*24</f>
        <v>53.760000000000005</v>
      </c>
      <c r="G33" s="55" t="s">
        <v>12</v>
      </c>
      <c r="H33" s="50"/>
      <c r="I33" s="50"/>
      <c r="J33" s="2"/>
      <c r="K33" s="2"/>
      <c r="L33" s="2"/>
      <c r="M33" s="2"/>
    </row>
    <row r="34" spans="1:13" ht="16.05" customHeight="1" x14ac:dyDescent="0.3">
      <c r="A34" s="26" t="s">
        <v>13</v>
      </c>
      <c r="B34" s="140">
        <v>2.25</v>
      </c>
      <c r="C34" s="24"/>
      <c r="D34" s="24"/>
      <c r="E34" s="140">
        <v>2.25</v>
      </c>
      <c r="F34" s="25">
        <f>E34*24</f>
        <v>54</v>
      </c>
      <c r="G34" s="55" t="s">
        <v>61</v>
      </c>
      <c r="H34" s="50"/>
      <c r="I34" s="50"/>
      <c r="J34" s="12"/>
      <c r="K34" s="12"/>
      <c r="L34" s="12"/>
      <c r="M34" s="12"/>
    </row>
    <row r="35" spans="1:13" ht="16.05" customHeight="1" x14ac:dyDescent="0.3">
      <c r="A35" s="26" t="s">
        <v>22</v>
      </c>
      <c r="B35" s="24">
        <v>2.1</v>
      </c>
      <c r="C35" s="20"/>
      <c r="D35" s="20"/>
      <c r="E35" s="24">
        <v>2.1</v>
      </c>
      <c r="F35" s="25">
        <f>E35*20</f>
        <v>42</v>
      </c>
      <c r="G35" s="55" t="s">
        <v>62</v>
      </c>
      <c r="H35" s="50"/>
      <c r="I35" s="50"/>
      <c r="J35" s="12"/>
      <c r="K35" s="13"/>
      <c r="L35" s="14"/>
      <c r="M35" s="12"/>
    </row>
    <row r="36" spans="1:13" ht="16.05" customHeight="1" x14ac:dyDescent="0.3">
      <c r="A36" s="26" t="s">
        <v>23</v>
      </c>
      <c r="B36" s="24">
        <v>2.1</v>
      </c>
      <c r="C36" s="20"/>
      <c r="D36" s="20"/>
      <c r="E36" s="24">
        <v>2.1</v>
      </c>
      <c r="F36" s="25">
        <f>E36*20</f>
        <v>42</v>
      </c>
      <c r="G36" s="55" t="s">
        <v>16</v>
      </c>
      <c r="H36" s="50"/>
      <c r="I36" s="50"/>
      <c r="J36" s="12"/>
      <c r="K36" s="13"/>
      <c r="L36" s="14"/>
      <c r="M36" s="12"/>
    </row>
    <row r="37" spans="1:13" ht="19.2" customHeight="1" x14ac:dyDescent="0.3">
      <c r="A37" s="137" t="s">
        <v>17</v>
      </c>
      <c r="B37" s="138"/>
      <c r="C37" s="138"/>
      <c r="D37" s="138"/>
      <c r="E37" s="138"/>
      <c r="F37" s="138"/>
      <c r="G37" s="139"/>
      <c r="H37" s="50"/>
      <c r="I37" s="50"/>
      <c r="J37" s="2"/>
      <c r="K37" s="2"/>
    </row>
    <row r="38" spans="1:13" ht="27.15" customHeight="1" x14ac:dyDescent="0.3">
      <c r="A38" s="26" t="s">
        <v>24</v>
      </c>
      <c r="B38" s="24">
        <v>2.36</v>
      </c>
      <c r="C38" s="24"/>
      <c r="D38" s="24"/>
      <c r="E38" s="24">
        <v>2.36</v>
      </c>
      <c r="F38" s="25">
        <f>E38*24</f>
        <v>56.64</v>
      </c>
      <c r="G38" s="118" t="s">
        <v>63</v>
      </c>
      <c r="H38" s="50"/>
      <c r="I38" s="50"/>
      <c r="J38" s="2"/>
      <c r="K38" s="2"/>
    </row>
    <row r="39" spans="1:13" ht="27.15" customHeight="1" x14ac:dyDescent="0.3">
      <c r="A39" s="26" t="s">
        <v>67</v>
      </c>
      <c r="B39" s="24">
        <v>2.36</v>
      </c>
      <c r="C39" s="24"/>
      <c r="D39" s="24"/>
      <c r="E39" s="24">
        <v>2.36</v>
      </c>
      <c r="F39" s="25">
        <f t="shared" ref="F39:F41" si="6">E39*24</f>
        <v>56.64</v>
      </c>
      <c r="G39" s="118"/>
      <c r="H39" s="50"/>
      <c r="I39" s="50"/>
      <c r="J39" s="2"/>
      <c r="K39" s="2"/>
    </row>
    <row r="40" spans="1:13" ht="27.15" customHeight="1" x14ac:dyDescent="0.3">
      <c r="A40" s="26" t="s">
        <v>25</v>
      </c>
      <c r="B40" s="24">
        <v>2.36</v>
      </c>
      <c r="C40" s="24"/>
      <c r="D40" s="24"/>
      <c r="E40" s="24">
        <v>2.36</v>
      </c>
      <c r="F40" s="25">
        <f t="shared" si="6"/>
        <v>56.64</v>
      </c>
      <c r="G40" s="118"/>
      <c r="H40" s="50"/>
      <c r="I40" s="50"/>
      <c r="J40" s="2"/>
      <c r="K40" s="2"/>
    </row>
    <row r="41" spans="1:13" ht="27.15" customHeight="1" x14ac:dyDescent="0.3">
      <c r="A41" s="27" t="s">
        <v>68</v>
      </c>
      <c r="B41" s="24">
        <v>2.36</v>
      </c>
      <c r="C41" s="28"/>
      <c r="D41" s="28"/>
      <c r="E41" s="24">
        <v>2.36</v>
      </c>
      <c r="F41" s="29">
        <f t="shared" si="6"/>
        <v>56.64</v>
      </c>
      <c r="G41" s="119"/>
      <c r="H41" s="50"/>
      <c r="I41" s="50"/>
      <c r="J41" s="2"/>
      <c r="K41" s="2"/>
    </row>
    <row r="42" spans="1:13" ht="16.05" customHeight="1" x14ac:dyDescent="0.3">
      <c r="A42" s="21"/>
      <c r="B42" s="22"/>
      <c r="C42" s="22"/>
      <c r="D42" s="22"/>
      <c r="E42" s="23"/>
      <c r="F42" s="23"/>
      <c r="G42" s="50"/>
      <c r="H42" s="50"/>
      <c r="I42" s="50"/>
      <c r="J42" s="2"/>
      <c r="K42" s="2"/>
    </row>
    <row r="43" spans="1:13" ht="36.75" customHeight="1" x14ac:dyDescent="0.3">
      <c r="A43" s="21"/>
      <c r="B43" s="22"/>
      <c r="C43" s="22"/>
      <c r="D43" s="22"/>
      <c r="E43" s="23"/>
      <c r="F43" s="23"/>
      <c r="G43" s="50"/>
      <c r="H43" s="50"/>
      <c r="I43" s="50"/>
      <c r="J43" s="2"/>
      <c r="K43" s="2"/>
    </row>
    <row r="44" spans="1:13" ht="25.65" customHeight="1" x14ac:dyDescent="0.3">
      <c r="A44" s="21"/>
      <c r="B44" s="22"/>
      <c r="C44" s="22"/>
      <c r="D44" s="22"/>
      <c r="E44" s="23"/>
      <c r="F44" s="23"/>
      <c r="G44" s="50"/>
      <c r="H44" s="50"/>
      <c r="I44" s="50"/>
      <c r="J44" s="2"/>
      <c r="K44" s="2"/>
    </row>
    <row r="45" spans="1:13" ht="16.05" customHeight="1" x14ac:dyDescent="0.3">
      <c r="A45" s="21"/>
      <c r="B45" s="22"/>
      <c r="C45" s="22"/>
      <c r="D45" s="22"/>
      <c r="E45" s="23"/>
      <c r="F45" s="23"/>
      <c r="G45" s="50"/>
      <c r="H45" s="50"/>
      <c r="I45" s="50"/>
      <c r="J45" s="2"/>
      <c r="K45" s="2"/>
    </row>
    <row r="46" spans="1:13" ht="16.05" customHeight="1" x14ac:dyDescent="0.3">
      <c r="A46" s="21"/>
      <c r="B46" s="22"/>
      <c r="C46" s="22"/>
      <c r="D46" s="22"/>
      <c r="E46" s="23"/>
      <c r="F46" s="23"/>
      <c r="G46" s="50"/>
      <c r="H46" s="50"/>
      <c r="I46" s="50"/>
      <c r="J46" s="2"/>
      <c r="K46" s="2"/>
    </row>
    <row r="47" spans="1:13" ht="16.05" customHeight="1" x14ac:dyDescent="0.3">
      <c r="A47" s="21"/>
      <c r="B47" s="22"/>
      <c r="C47" s="22"/>
      <c r="D47" s="22"/>
      <c r="E47" s="23"/>
      <c r="F47" s="23"/>
      <c r="G47" s="50"/>
      <c r="H47" s="50"/>
      <c r="I47" s="50"/>
      <c r="J47" s="2"/>
      <c r="K47" s="2"/>
    </row>
    <row r="48" spans="1:13" ht="16.05" customHeight="1" x14ac:dyDescent="0.3">
      <c r="A48" s="21"/>
      <c r="B48" s="22"/>
      <c r="C48" s="22"/>
      <c r="D48" s="22"/>
      <c r="E48" s="23"/>
      <c r="F48" s="23"/>
      <c r="G48" s="50"/>
      <c r="H48" s="50"/>
      <c r="I48" s="50"/>
      <c r="J48" s="2"/>
      <c r="K48" s="2"/>
    </row>
    <row r="49" spans="1:11" ht="16.05" customHeight="1" x14ac:dyDescent="0.3">
      <c r="A49" s="21"/>
      <c r="B49" s="22"/>
      <c r="C49" s="22"/>
      <c r="D49" s="22"/>
      <c r="E49" s="23"/>
      <c r="F49" s="23"/>
      <c r="G49" s="50"/>
      <c r="H49" s="50"/>
      <c r="I49" s="50"/>
      <c r="J49" s="2"/>
      <c r="K49" s="2"/>
    </row>
    <row r="50" spans="1:11" ht="16.05" customHeight="1" x14ac:dyDescent="0.3">
      <c r="A50" s="21"/>
      <c r="B50" s="22"/>
      <c r="C50" s="22"/>
      <c r="D50" s="22"/>
      <c r="E50" s="23"/>
      <c r="F50" s="23"/>
      <c r="G50" s="50"/>
      <c r="H50" s="50"/>
      <c r="I50" s="50"/>
      <c r="J50" s="2"/>
      <c r="K50" s="2"/>
    </row>
    <row r="51" spans="1:11" ht="19.2" customHeight="1" x14ac:dyDescent="0.3">
      <c r="A51" s="21"/>
      <c r="B51" s="22"/>
      <c r="C51" s="22"/>
      <c r="D51" s="22"/>
      <c r="E51" s="23"/>
      <c r="F51" s="23"/>
      <c r="G51" s="50"/>
      <c r="H51" s="50"/>
      <c r="I51" s="50"/>
      <c r="J51" s="2"/>
      <c r="K51" s="2"/>
    </row>
    <row r="52" spans="1:11" ht="27.15" customHeight="1" x14ac:dyDescent="0.3">
      <c r="A52" s="21"/>
      <c r="B52" s="22"/>
      <c r="C52" s="22"/>
      <c r="D52" s="22"/>
      <c r="E52" s="23"/>
      <c r="F52" s="23"/>
      <c r="G52" s="62"/>
      <c r="H52" s="62"/>
      <c r="I52" s="62"/>
    </row>
    <row r="53" spans="1:11" ht="27.15" customHeight="1" x14ac:dyDescent="0.3">
      <c r="A53" s="21"/>
      <c r="B53" s="22"/>
      <c r="C53" s="22"/>
      <c r="D53" s="22"/>
      <c r="E53" s="23"/>
      <c r="F53" s="23"/>
      <c r="G53" s="62"/>
      <c r="H53" s="62"/>
      <c r="I53" s="62"/>
    </row>
    <row r="54" spans="1:11" ht="27.15" customHeight="1" x14ac:dyDescent="0.3">
      <c r="A54" s="21"/>
      <c r="B54" s="22"/>
      <c r="C54" s="22"/>
      <c r="D54" s="22"/>
      <c r="E54" s="23"/>
      <c r="F54" s="23"/>
      <c r="G54" s="62"/>
      <c r="H54" s="62"/>
      <c r="I54" s="62"/>
    </row>
    <row r="55" spans="1:11" ht="27.15" customHeight="1" x14ac:dyDescent="0.3">
      <c r="A55" s="21"/>
      <c r="B55" s="22"/>
      <c r="C55" s="22"/>
      <c r="D55" s="22"/>
      <c r="E55" s="23"/>
      <c r="F55" s="23"/>
      <c r="G55" s="62"/>
      <c r="H55" s="62"/>
      <c r="I55" s="62"/>
    </row>
    <row r="56" spans="1:11" ht="16.05" customHeight="1" x14ac:dyDescent="0.3">
      <c r="A56" s="21"/>
      <c r="B56" s="22"/>
      <c r="C56" s="22"/>
      <c r="D56" s="22"/>
      <c r="E56" s="23"/>
      <c r="F56" s="23"/>
      <c r="G56" s="62"/>
      <c r="H56" s="62"/>
      <c r="I56" s="62"/>
    </row>
    <row r="57" spans="1:11" ht="36.75" customHeight="1" x14ac:dyDescent="0.3">
      <c r="A57" s="21"/>
      <c r="B57" s="22"/>
      <c r="C57" s="22"/>
      <c r="D57" s="22"/>
      <c r="E57" s="23"/>
      <c r="F57" s="23"/>
      <c r="G57" s="62"/>
      <c r="H57" s="62"/>
      <c r="I57" s="62"/>
    </row>
    <row r="58" spans="1:11" ht="25.65" customHeight="1" x14ac:dyDescent="0.3">
      <c r="A58" s="50"/>
      <c r="B58" s="50"/>
      <c r="C58" s="50"/>
      <c r="D58" s="50"/>
      <c r="E58" s="46"/>
      <c r="F58" s="46"/>
      <c r="G58" s="62"/>
      <c r="H58" s="62"/>
      <c r="I58" s="62"/>
    </row>
    <row r="59" spans="1:11" ht="16.05" customHeight="1" x14ac:dyDescent="0.3">
      <c r="A59" s="62"/>
      <c r="B59" s="50"/>
      <c r="C59" s="50"/>
      <c r="D59" s="50"/>
      <c r="E59" s="46"/>
      <c r="F59" s="46"/>
      <c r="G59" s="62"/>
      <c r="H59" s="62"/>
      <c r="I59" s="62"/>
    </row>
    <row r="60" spans="1:11" ht="16.05" customHeight="1" x14ac:dyDescent="0.3">
      <c r="A60" s="62"/>
      <c r="B60" s="50"/>
      <c r="C60" s="50"/>
      <c r="D60" s="50"/>
      <c r="E60" s="63"/>
      <c r="F60" s="63"/>
      <c r="G60" s="62"/>
      <c r="H60" s="62"/>
      <c r="I60" s="62"/>
    </row>
    <row r="61" spans="1:11" ht="16.05" customHeight="1" x14ac:dyDescent="0.3">
      <c r="A61" s="62"/>
      <c r="B61" s="50"/>
      <c r="C61" s="50"/>
      <c r="D61" s="50"/>
      <c r="E61" s="46"/>
      <c r="F61" s="46"/>
      <c r="G61" s="62"/>
      <c r="H61" s="62"/>
      <c r="I61" s="62"/>
    </row>
    <row r="62" spans="1:11" ht="16.05" customHeight="1" x14ac:dyDescent="0.3">
      <c r="A62" s="62"/>
      <c r="B62" s="50"/>
      <c r="C62" s="50"/>
      <c r="D62" s="50"/>
      <c r="E62" s="63"/>
      <c r="F62" s="63"/>
      <c r="G62" s="62"/>
      <c r="H62" s="62"/>
      <c r="I62" s="62"/>
    </row>
    <row r="63" spans="1:11" ht="16.05" customHeight="1" x14ac:dyDescent="0.3">
      <c r="A63" s="50"/>
      <c r="B63" s="50"/>
      <c r="C63" s="50"/>
      <c r="D63" s="50"/>
      <c r="E63" s="46"/>
      <c r="F63" s="46"/>
      <c r="G63" s="62"/>
      <c r="H63" s="62"/>
      <c r="I63" s="62"/>
    </row>
    <row r="64" spans="1:11" ht="16.05" customHeight="1" x14ac:dyDescent="0.3">
      <c r="A64" s="50"/>
      <c r="B64" s="50"/>
      <c r="C64" s="50"/>
      <c r="D64" s="50"/>
      <c r="E64" s="46"/>
      <c r="F64" s="46"/>
      <c r="G64" s="62"/>
      <c r="H64" s="62"/>
      <c r="I64" s="62"/>
    </row>
  </sheetData>
  <mergeCells count="9">
    <mergeCell ref="A29:G29"/>
    <mergeCell ref="A37:G37"/>
    <mergeCell ref="G38:G41"/>
    <mergeCell ref="A1:G1"/>
    <mergeCell ref="A9:G9"/>
    <mergeCell ref="G10:G13"/>
    <mergeCell ref="A15:G15"/>
    <mergeCell ref="A23:G23"/>
    <mergeCell ref="G24:G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7"/>
  <sheetViews>
    <sheetView workbookViewId="0">
      <selection activeCell="I14" sqref="I14"/>
    </sheetView>
  </sheetViews>
  <sheetFormatPr defaultColWidth="9.109375" defaultRowHeight="14.4" x14ac:dyDescent="0.3"/>
  <cols>
    <col min="1" max="1" width="38" style="1" customWidth="1"/>
    <col min="2" max="3" width="16" style="1" customWidth="1"/>
    <col min="4" max="4" width="16" style="3" customWidth="1"/>
    <col min="5" max="5" width="28" style="1" customWidth="1"/>
    <col min="6" max="6" width="9.109375" style="1"/>
    <col min="7" max="7" width="11.6640625" style="1" customWidth="1"/>
    <col min="8" max="8" width="12" style="1" customWidth="1"/>
    <col min="9" max="9" width="11.88671875" style="1" customWidth="1"/>
    <col min="10" max="10" width="9.33203125" style="1" customWidth="1"/>
    <col min="11" max="11" width="9.6640625" style="1" customWidth="1"/>
    <col min="12" max="12" width="10.109375" style="1" customWidth="1"/>
    <col min="13" max="13" width="9.109375" style="1"/>
    <col min="14" max="14" width="14.33203125" style="1" customWidth="1"/>
    <col min="15" max="15" width="12.6640625" style="1" customWidth="1"/>
    <col min="16" max="19" width="9.109375" style="1"/>
    <col min="20" max="20" width="9.77734375" style="1" customWidth="1"/>
    <col min="21" max="16384" width="9.109375" style="1"/>
  </cols>
  <sheetData>
    <row r="1" spans="1:24" ht="36.75" customHeight="1" x14ac:dyDescent="0.3">
      <c r="A1" s="131" t="s">
        <v>29</v>
      </c>
      <c r="B1" s="132"/>
      <c r="C1" s="132"/>
      <c r="D1" s="132"/>
      <c r="E1" s="133"/>
      <c r="F1" s="120" t="s">
        <v>30</v>
      </c>
      <c r="G1" s="121"/>
      <c r="H1" s="121"/>
      <c r="I1" s="121"/>
      <c r="J1" s="121"/>
      <c r="K1" s="122"/>
      <c r="L1" s="123" t="s">
        <v>31</v>
      </c>
      <c r="M1" s="124"/>
      <c r="N1" s="125"/>
      <c r="O1" s="125"/>
      <c r="P1" s="126"/>
      <c r="Q1" s="127" t="s">
        <v>32</v>
      </c>
      <c r="R1" s="128"/>
      <c r="S1" s="128"/>
      <c r="T1" s="128"/>
      <c r="U1" s="129"/>
      <c r="V1" s="50"/>
      <c r="W1" s="50"/>
      <c r="X1" s="50"/>
    </row>
    <row r="2" spans="1:24" ht="25.65" customHeight="1" x14ac:dyDescent="0.3">
      <c r="A2" s="47" t="s">
        <v>1</v>
      </c>
      <c r="B2" s="48" t="s">
        <v>33</v>
      </c>
      <c r="C2" s="48" t="s">
        <v>3</v>
      </c>
      <c r="D2" s="48" t="s">
        <v>34</v>
      </c>
      <c r="E2" s="49" t="s">
        <v>7</v>
      </c>
      <c r="F2" s="64" t="s">
        <v>35</v>
      </c>
      <c r="G2" s="65" t="s">
        <v>36</v>
      </c>
      <c r="H2" s="65" t="s">
        <v>37</v>
      </c>
      <c r="I2" s="65" t="s">
        <v>38</v>
      </c>
      <c r="J2" s="65" t="s">
        <v>34</v>
      </c>
      <c r="K2" s="66" t="s">
        <v>39</v>
      </c>
      <c r="L2" s="67" t="s">
        <v>40</v>
      </c>
      <c r="M2" s="68" t="s">
        <v>41</v>
      </c>
      <c r="N2" s="69" t="s">
        <v>42</v>
      </c>
      <c r="O2" s="69" t="s">
        <v>43</v>
      </c>
      <c r="P2" s="70" t="s">
        <v>44</v>
      </c>
      <c r="Q2" s="71" t="s">
        <v>45</v>
      </c>
      <c r="R2" s="72" t="s">
        <v>46</v>
      </c>
      <c r="S2" s="72" t="s">
        <v>47</v>
      </c>
      <c r="T2" s="72" t="s">
        <v>48</v>
      </c>
      <c r="U2" s="73" t="s">
        <v>49</v>
      </c>
      <c r="V2" s="50"/>
      <c r="W2" s="50"/>
      <c r="X2" s="50"/>
    </row>
    <row r="3" spans="1:24" ht="16.05" customHeight="1" x14ac:dyDescent="0.3">
      <c r="A3" s="26" t="s">
        <v>8</v>
      </c>
      <c r="B3" s="24">
        <v>2</v>
      </c>
      <c r="C3" s="24">
        <v>0</v>
      </c>
      <c r="D3" s="25">
        <f>B3*12</f>
        <v>24</v>
      </c>
      <c r="E3" s="55" t="s">
        <v>9</v>
      </c>
      <c r="F3" s="74">
        <v>1.2</v>
      </c>
      <c r="G3" s="75">
        <v>14.1</v>
      </c>
      <c r="H3" s="30" t="s">
        <v>50</v>
      </c>
      <c r="I3" s="31" t="s">
        <v>51</v>
      </c>
      <c r="J3" s="32">
        <f>D3</f>
        <v>24</v>
      </c>
      <c r="K3" s="76">
        <v>12</v>
      </c>
      <c r="L3" s="77">
        <v>65</v>
      </c>
      <c r="M3" s="78">
        <f>L3*J3</f>
        <v>1560</v>
      </c>
      <c r="N3" s="33">
        <f>L3*K3</f>
        <v>780</v>
      </c>
      <c r="O3" s="33" t="s">
        <v>52</v>
      </c>
      <c r="P3" s="79">
        <f>(G3*L3)+20</f>
        <v>936.5</v>
      </c>
      <c r="Q3" s="80">
        <v>20</v>
      </c>
      <c r="R3" s="81">
        <f>Q3*N3</f>
        <v>15600</v>
      </c>
      <c r="S3" s="81">
        <f>(L3*Q3)</f>
        <v>1300</v>
      </c>
      <c r="T3" s="34">
        <f>M3*Q3</f>
        <v>31200</v>
      </c>
      <c r="U3" s="82">
        <f>U4</f>
        <v>18730</v>
      </c>
      <c r="V3" s="50"/>
      <c r="W3" s="50"/>
      <c r="X3" s="50"/>
    </row>
    <row r="4" spans="1:24" ht="16.05" customHeight="1" x14ac:dyDescent="0.3">
      <c r="A4" s="26" t="s">
        <v>10</v>
      </c>
      <c r="B4" s="24">
        <v>2</v>
      </c>
      <c r="C4" s="24">
        <v>0</v>
      </c>
      <c r="D4" s="25">
        <f>B4*12</f>
        <v>24</v>
      </c>
      <c r="E4" s="55" t="s">
        <v>9</v>
      </c>
      <c r="F4" s="83">
        <v>1.2</v>
      </c>
      <c r="G4" s="75">
        <v>14.1</v>
      </c>
      <c r="H4" s="30" t="s">
        <v>50</v>
      </c>
      <c r="I4" s="31" t="s">
        <v>51</v>
      </c>
      <c r="J4" s="32">
        <f t="shared" ref="J4:J6" si="0">D4</f>
        <v>24</v>
      </c>
      <c r="K4" s="84">
        <v>12</v>
      </c>
      <c r="L4" s="85">
        <v>65</v>
      </c>
      <c r="M4" s="86">
        <f t="shared" ref="M4:M6" si="1">L4*J4</f>
        <v>1560</v>
      </c>
      <c r="N4" s="87">
        <f>L4*K4</f>
        <v>780</v>
      </c>
      <c r="O4" s="33" t="s">
        <v>52</v>
      </c>
      <c r="P4" s="88">
        <f>P3</f>
        <v>936.5</v>
      </c>
      <c r="Q4" s="89">
        <v>20</v>
      </c>
      <c r="R4" s="90">
        <f>Q4*N4</f>
        <v>15600</v>
      </c>
      <c r="S4" s="90">
        <f>(L4*Q4)</f>
        <v>1300</v>
      </c>
      <c r="T4" s="34">
        <f t="shared" ref="T4:T6" si="2">M4*Q4</f>
        <v>31200</v>
      </c>
      <c r="U4" s="91">
        <f>P4*20</f>
        <v>18730</v>
      </c>
      <c r="V4" s="50"/>
      <c r="W4" s="50"/>
      <c r="X4" s="50"/>
    </row>
    <row r="5" spans="1:24" ht="16.05" customHeight="1" x14ac:dyDescent="0.3">
      <c r="A5" s="26" t="s">
        <v>11</v>
      </c>
      <c r="B5" s="24">
        <v>1.4</v>
      </c>
      <c r="C5" s="24">
        <v>0</v>
      </c>
      <c r="D5" s="25">
        <f>B5*24</f>
        <v>33.599999999999994</v>
      </c>
      <c r="E5" s="55" t="s">
        <v>12</v>
      </c>
      <c r="F5" s="92">
        <f>G5/24</f>
        <v>0.58333333333333337</v>
      </c>
      <c r="G5" s="37">
        <v>14</v>
      </c>
      <c r="H5" s="35" t="s">
        <v>53</v>
      </c>
      <c r="I5" s="36" t="s">
        <v>54</v>
      </c>
      <c r="J5" s="32">
        <f t="shared" si="0"/>
        <v>33.599999999999994</v>
      </c>
      <c r="K5" s="93">
        <v>24</v>
      </c>
      <c r="L5" s="94">
        <f>13*5</f>
        <v>65</v>
      </c>
      <c r="M5" s="95">
        <f t="shared" si="1"/>
        <v>2183.9999999999995</v>
      </c>
      <c r="N5" s="37">
        <f>L5*K5</f>
        <v>1560</v>
      </c>
      <c r="O5" s="37" t="s">
        <v>55</v>
      </c>
      <c r="P5" s="96">
        <f>G5*L5</f>
        <v>910</v>
      </c>
      <c r="Q5" s="97">
        <v>21</v>
      </c>
      <c r="R5" s="98">
        <f t="shared" ref="R5:R6" si="3">Q5*N5</f>
        <v>32760</v>
      </c>
      <c r="S5" s="98">
        <f t="shared" ref="S5:S6" si="4">L5*Q5</f>
        <v>1365</v>
      </c>
      <c r="T5" s="34">
        <f t="shared" si="2"/>
        <v>45863.999999999993</v>
      </c>
      <c r="U5" s="99">
        <f t="shared" ref="U5:U6" si="5">P5*21</f>
        <v>19110</v>
      </c>
      <c r="V5" s="50"/>
      <c r="W5" s="50"/>
      <c r="X5" s="50"/>
    </row>
    <row r="6" spans="1:24" ht="16.05" customHeight="1" x14ac:dyDescent="0.3">
      <c r="A6" s="26" t="s">
        <v>13</v>
      </c>
      <c r="B6" s="24">
        <v>1.4</v>
      </c>
      <c r="C6" s="24">
        <v>0</v>
      </c>
      <c r="D6" s="25">
        <f>B6*24</f>
        <v>33.599999999999994</v>
      </c>
      <c r="E6" s="55" t="s">
        <v>12</v>
      </c>
      <c r="F6" s="100">
        <f>G6/24</f>
        <v>0.58333333333333337</v>
      </c>
      <c r="G6" s="40">
        <v>14</v>
      </c>
      <c r="H6" s="38" t="s">
        <v>53</v>
      </c>
      <c r="I6" s="39" t="s">
        <v>54</v>
      </c>
      <c r="J6" s="32">
        <f t="shared" si="0"/>
        <v>33.599999999999994</v>
      </c>
      <c r="K6" s="101">
        <v>24</v>
      </c>
      <c r="L6" s="102">
        <v>65</v>
      </c>
      <c r="M6" s="103">
        <f t="shared" si="1"/>
        <v>2183.9999999999995</v>
      </c>
      <c r="N6" s="40">
        <f>L6*K6</f>
        <v>1560</v>
      </c>
      <c r="O6" s="40" t="s">
        <v>55</v>
      </c>
      <c r="P6" s="104">
        <f>G6*L6</f>
        <v>910</v>
      </c>
      <c r="Q6" s="105">
        <v>21</v>
      </c>
      <c r="R6" s="90">
        <f t="shared" si="3"/>
        <v>32760</v>
      </c>
      <c r="S6" s="106">
        <f t="shared" si="4"/>
        <v>1365</v>
      </c>
      <c r="T6" s="34">
        <f t="shared" si="2"/>
        <v>45863.999999999993</v>
      </c>
      <c r="U6" s="107">
        <f t="shared" si="5"/>
        <v>19110</v>
      </c>
      <c r="V6" s="50"/>
      <c r="W6" s="50"/>
      <c r="X6" s="50"/>
    </row>
    <row r="7" spans="1:24" s="18" customFormat="1" ht="16.05" customHeight="1" x14ac:dyDescent="0.3">
      <c r="A7" s="26" t="s">
        <v>14</v>
      </c>
      <c r="B7" s="24">
        <v>1.1000000000000001</v>
      </c>
      <c r="C7" s="24">
        <v>0</v>
      </c>
      <c r="D7" s="25">
        <f>B7*20</f>
        <v>22</v>
      </c>
      <c r="E7" s="55" t="s">
        <v>16</v>
      </c>
      <c r="F7" s="58"/>
      <c r="G7" s="58"/>
      <c r="H7" s="108"/>
      <c r="I7" s="108"/>
      <c r="J7" s="108"/>
      <c r="K7" s="108"/>
      <c r="L7" s="130" t="s">
        <v>56</v>
      </c>
      <c r="M7" s="130"/>
      <c r="N7" s="130"/>
      <c r="O7" s="130"/>
      <c r="P7" s="130"/>
      <c r="Q7" s="58"/>
      <c r="R7" s="58"/>
      <c r="S7" s="58"/>
      <c r="T7" s="58"/>
      <c r="U7" s="58"/>
      <c r="V7" s="58"/>
      <c r="W7" s="58"/>
      <c r="X7" s="58"/>
    </row>
    <row r="8" spans="1:24" s="18" customFormat="1" ht="16.05" customHeight="1" x14ac:dyDescent="0.3">
      <c r="A8" s="26" t="s">
        <v>15</v>
      </c>
      <c r="B8" s="24">
        <v>1.1000000000000001</v>
      </c>
      <c r="C8" s="24">
        <v>0</v>
      </c>
      <c r="D8" s="25">
        <f>B8*20</f>
        <v>22</v>
      </c>
      <c r="E8" s="55" t="s">
        <v>16</v>
      </c>
      <c r="F8" s="58"/>
      <c r="G8" s="58"/>
      <c r="H8" s="108"/>
      <c r="I8" s="108"/>
      <c r="J8" s="108"/>
      <c r="K8" s="108"/>
      <c r="L8" s="10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</row>
    <row r="9" spans="1:24" s="18" customFormat="1" ht="19.2" customHeight="1" x14ac:dyDescent="0.3">
      <c r="A9" s="114" t="s">
        <v>17</v>
      </c>
      <c r="B9" s="115"/>
      <c r="C9" s="115"/>
      <c r="D9" s="115"/>
      <c r="E9" s="116"/>
      <c r="F9" s="64" t="s">
        <v>35</v>
      </c>
      <c r="G9" s="65" t="s">
        <v>36</v>
      </c>
      <c r="H9" s="65" t="s">
        <v>37</v>
      </c>
      <c r="I9" s="65" t="s">
        <v>38</v>
      </c>
      <c r="J9" s="65" t="s">
        <v>34</v>
      </c>
      <c r="K9" s="66" t="s">
        <v>39</v>
      </c>
      <c r="L9" s="67" t="s">
        <v>40</v>
      </c>
      <c r="M9" s="68" t="s">
        <v>41</v>
      </c>
      <c r="N9" s="69" t="s">
        <v>42</v>
      </c>
      <c r="O9" s="69" t="s">
        <v>43</v>
      </c>
      <c r="P9" s="70" t="s">
        <v>44</v>
      </c>
      <c r="Q9" s="71" t="s">
        <v>45</v>
      </c>
      <c r="R9" s="72" t="s">
        <v>46</v>
      </c>
      <c r="S9" s="72" t="s">
        <v>47</v>
      </c>
      <c r="T9" s="72" t="s">
        <v>48</v>
      </c>
      <c r="U9" s="73" t="s">
        <v>49</v>
      </c>
      <c r="V9" s="58"/>
      <c r="W9" s="58"/>
      <c r="X9" s="58"/>
    </row>
    <row r="10" spans="1:24" s="18" customFormat="1" ht="27.15" customHeight="1" x14ac:dyDescent="0.3">
      <c r="A10" s="26" t="s">
        <v>18</v>
      </c>
      <c r="B10" s="24">
        <v>1.52</v>
      </c>
      <c r="C10" s="24">
        <v>0</v>
      </c>
      <c r="D10" s="25">
        <f>B10*24</f>
        <v>36.480000000000004</v>
      </c>
      <c r="E10" s="117" t="s">
        <v>57</v>
      </c>
      <c r="F10" s="109">
        <f>G10/24</f>
        <v>0.58333333333333337</v>
      </c>
      <c r="G10" s="44">
        <v>14</v>
      </c>
      <c r="H10" s="41" t="s">
        <v>53</v>
      </c>
      <c r="I10" s="42" t="s">
        <v>54</v>
      </c>
      <c r="J10" s="43">
        <f t="shared" ref="J10" si="6">D10</f>
        <v>36.480000000000004</v>
      </c>
      <c r="K10" s="44">
        <v>24</v>
      </c>
      <c r="L10" s="110">
        <f>13*5</f>
        <v>65</v>
      </c>
      <c r="M10" s="111">
        <f t="shared" ref="M10" si="7">L10*J10</f>
        <v>2371.2000000000003</v>
      </c>
      <c r="N10" s="44">
        <f>L10*K10</f>
        <v>1560</v>
      </c>
      <c r="O10" s="44" t="s">
        <v>55</v>
      </c>
      <c r="P10" s="112">
        <f>G10*L10</f>
        <v>910</v>
      </c>
      <c r="Q10" s="113">
        <v>21</v>
      </c>
      <c r="R10" s="113">
        <f t="shared" ref="R10" si="8">Q10*N10</f>
        <v>32760</v>
      </c>
      <c r="S10" s="113">
        <f t="shared" ref="S10" si="9">L10*Q10</f>
        <v>1365</v>
      </c>
      <c r="T10" s="45">
        <f t="shared" ref="T10" si="10">M10*Q10</f>
        <v>49795.200000000004</v>
      </c>
      <c r="U10" s="113">
        <f t="shared" ref="U10" si="11">P10*21</f>
        <v>19110</v>
      </c>
      <c r="V10" s="58"/>
      <c r="W10" s="58"/>
      <c r="X10" s="58"/>
    </row>
    <row r="11" spans="1:24" s="18" customFormat="1" ht="27.15" customHeight="1" x14ac:dyDescent="0.3">
      <c r="A11" s="26" t="s">
        <v>64</v>
      </c>
      <c r="B11" s="24">
        <v>1.52</v>
      </c>
      <c r="C11" s="24">
        <v>0</v>
      </c>
      <c r="D11" s="25">
        <f>B11*24</f>
        <v>36.480000000000004</v>
      </c>
      <c r="E11" s="118"/>
      <c r="F11" s="58"/>
      <c r="G11" s="59"/>
      <c r="H11" s="108"/>
      <c r="I11" s="108"/>
      <c r="J11" s="108"/>
      <c r="K11" s="108"/>
      <c r="L11" s="10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</row>
    <row r="12" spans="1:24" s="18" customFormat="1" ht="27.15" customHeight="1" x14ac:dyDescent="0.3">
      <c r="A12" s="26" t="s">
        <v>19</v>
      </c>
      <c r="B12" s="24">
        <v>1.52</v>
      </c>
      <c r="C12" s="24">
        <v>0</v>
      </c>
      <c r="D12" s="25">
        <f>B12*24</f>
        <v>36.480000000000004</v>
      </c>
      <c r="E12" s="118"/>
      <c r="F12" s="58"/>
      <c r="G12" s="60"/>
      <c r="H12" s="108"/>
      <c r="I12" s="108"/>
      <c r="J12" s="108"/>
      <c r="K12" s="108"/>
      <c r="L12" s="10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</row>
    <row r="13" spans="1:24" s="18" customFormat="1" ht="27.15" customHeight="1" x14ac:dyDescent="0.3">
      <c r="A13" s="27" t="s">
        <v>65</v>
      </c>
      <c r="B13" s="28">
        <v>1.52</v>
      </c>
      <c r="C13" s="28">
        <v>0</v>
      </c>
      <c r="D13" s="25">
        <f>B13*24</f>
        <v>36.480000000000004</v>
      </c>
      <c r="E13" s="119"/>
      <c r="F13" s="58"/>
      <c r="G13" s="58"/>
      <c r="H13" s="108"/>
      <c r="I13" s="108"/>
      <c r="J13" s="108"/>
      <c r="K13" s="108"/>
      <c r="L13" s="10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</row>
    <row r="14" spans="1:24" ht="16.05" customHeight="1" x14ac:dyDescent="0.3">
      <c r="A14" s="21"/>
      <c r="B14" s="22"/>
      <c r="C14" s="22"/>
      <c r="D14" s="23"/>
      <c r="E14" s="50"/>
      <c r="F14" s="50"/>
      <c r="G14" s="50"/>
      <c r="H14" s="50"/>
      <c r="I14" s="50"/>
      <c r="J14" s="50"/>
      <c r="K14" s="61"/>
      <c r="L14" s="50"/>
      <c r="M14" s="50"/>
      <c r="N14" s="61"/>
      <c r="O14" s="50"/>
      <c r="P14" s="50"/>
      <c r="Q14" s="50"/>
      <c r="R14" s="50"/>
      <c r="S14" s="50"/>
      <c r="T14" s="50"/>
      <c r="U14" s="50"/>
      <c r="V14" s="50"/>
      <c r="W14" s="50"/>
      <c r="X14" s="50"/>
    </row>
    <row r="15" spans="1:24" ht="36.75" customHeight="1" x14ac:dyDescent="0.3">
      <c r="A15" s="21"/>
      <c r="B15" s="22"/>
      <c r="C15" s="22"/>
      <c r="D15" s="23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</row>
    <row r="16" spans="1:24" ht="25.65" customHeight="1" x14ac:dyDescent="0.3">
      <c r="A16" s="21"/>
      <c r="B16" s="22"/>
      <c r="C16" s="22"/>
      <c r="D16" s="23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</row>
    <row r="17" spans="1:24" ht="11.55" customHeight="1" x14ac:dyDescent="0.3">
      <c r="A17" s="21"/>
      <c r="B17" s="22"/>
      <c r="C17" s="22"/>
      <c r="D17" s="23"/>
      <c r="E17" s="50"/>
      <c r="F17" s="50"/>
      <c r="G17" s="50"/>
      <c r="H17" s="50"/>
      <c r="I17" s="50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50"/>
      <c r="W17" s="50"/>
      <c r="X17" s="50"/>
    </row>
    <row r="18" spans="1:24" ht="11.55" customHeight="1" x14ac:dyDescent="0.3">
      <c r="A18" s="21"/>
      <c r="B18" s="22"/>
      <c r="C18" s="22"/>
      <c r="D18" s="23"/>
      <c r="E18" s="50"/>
      <c r="F18" s="50"/>
      <c r="G18" s="50"/>
      <c r="H18" s="50"/>
      <c r="I18" s="50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</row>
    <row r="19" spans="1:24" ht="11.55" customHeight="1" x14ac:dyDescent="0.3">
      <c r="A19" s="21"/>
      <c r="B19" s="22"/>
      <c r="C19" s="22"/>
      <c r="D19" s="23"/>
      <c r="E19" s="50"/>
      <c r="F19" s="50"/>
      <c r="G19" s="50"/>
      <c r="H19" s="50"/>
      <c r="I19" s="50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</row>
    <row r="20" spans="1:24" ht="11.55" customHeight="1" x14ac:dyDescent="0.3">
      <c r="A20" s="21"/>
      <c r="B20" s="22"/>
      <c r="C20" s="22"/>
      <c r="D20" s="23"/>
      <c r="E20" s="50"/>
      <c r="F20" s="50"/>
      <c r="G20" s="50"/>
      <c r="H20" s="50"/>
      <c r="I20" s="50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</row>
    <row r="21" spans="1:24" ht="11.55" customHeight="1" x14ac:dyDescent="0.3">
      <c r="A21" s="21"/>
      <c r="B21" s="22"/>
      <c r="C21" s="22"/>
      <c r="D21" s="23"/>
      <c r="E21" s="50"/>
      <c r="F21" s="50"/>
      <c r="G21" s="50"/>
      <c r="H21" s="50"/>
      <c r="I21" s="50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</row>
    <row r="22" spans="1:24" ht="11.55" customHeight="1" x14ac:dyDescent="0.3">
      <c r="A22" s="21"/>
      <c r="B22" s="22"/>
      <c r="C22" s="22"/>
      <c r="D22" s="23"/>
      <c r="E22" s="50"/>
      <c r="F22" s="50"/>
      <c r="G22" s="50"/>
      <c r="H22" s="50"/>
      <c r="I22" s="50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</row>
    <row r="23" spans="1:24" ht="11.55" customHeight="1" x14ac:dyDescent="0.3">
      <c r="A23" s="21"/>
      <c r="B23" s="22"/>
      <c r="C23" s="22"/>
      <c r="D23" s="23"/>
      <c r="E23" s="50"/>
      <c r="F23" s="50"/>
      <c r="G23" s="50"/>
      <c r="H23" s="50"/>
      <c r="I23" s="50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</row>
    <row r="24" spans="1:24" ht="11.55" customHeight="1" x14ac:dyDescent="0.3">
      <c r="A24" s="21"/>
      <c r="B24" s="22"/>
      <c r="C24" s="22"/>
      <c r="D24" s="23"/>
      <c r="E24" s="50"/>
      <c r="F24" s="50"/>
      <c r="G24" s="50"/>
      <c r="H24" s="50"/>
      <c r="I24" s="50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</row>
    <row r="25" spans="1:24" ht="11.55" customHeight="1" x14ac:dyDescent="0.3">
      <c r="A25" s="21"/>
      <c r="B25" s="22"/>
      <c r="C25" s="22"/>
      <c r="D25" s="23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</row>
    <row r="26" spans="1:24" ht="11.55" customHeight="1" x14ac:dyDescent="0.3">
      <c r="A26" s="21"/>
      <c r="B26" s="22"/>
      <c r="C26" s="22"/>
      <c r="D26" s="23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</row>
    <row r="27" spans="1:24" ht="11.55" customHeight="1" x14ac:dyDescent="0.3">
      <c r="A27" s="21"/>
      <c r="B27" s="22"/>
      <c r="C27" s="22"/>
      <c r="D27" s="23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</row>
    <row r="28" spans="1:24" ht="11.55" customHeight="1" x14ac:dyDescent="0.3">
      <c r="A28" s="21"/>
      <c r="B28" s="22"/>
      <c r="C28" s="22"/>
      <c r="D28" s="23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</row>
    <row r="29" spans="1:24" ht="11.55" customHeight="1" x14ac:dyDescent="0.3">
      <c r="A29" s="21"/>
      <c r="B29" s="22"/>
      <c r="C29" s="22"/>
      <c r="D29" s="23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</row>
    <row r="30" spans="1:24" ht="11.55" customHeight="1" x14ac:dyDescent="0.3">
      <c r="A30" s="21"/>
      <c r="B30" s="22"/>
      <c r="C30" s="22"/>
      <c r="D30" s="23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1.55" customHeight="1" x14ac:dyDescent="0.3">
      <c r="A31" s="50"/>
      <c r="B31" s="50"/>
      <c r="C31" s="50"/>
      <c r="D31" s="46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ht="11.55" customHeight="1" x14ac:dyDescent="0.3">
      <c r="A32" s="62"/>
      <c r="B32" s="50"/>
      <c r="C32" s="50"/>
      <c r="D32" s="46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:24" ht="11.55" customHeight="1" x14ac:dyDescent="0.3">
      <c r="A33" s="62"/>
      <c r="B33" s="50"/>
      <c r="C33" s="50"/>
      <c r="D33" s="63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:24" ht="11.55" customHeight="1" x14ac:dyDescent="0.3">
      <c r="A34" s="62"/>
      <c r="B34" s="50"/>
      <c r="C34" s="50"/>
      <c r="D34" s="46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:24" ht="11.55" customHeight="1" x14ac:dyDescent="0.3">
      <c r="A35" s="62"/>
      <c r="B35" s="50"/>
      <c r="C35" s="50"/>
      <c r="D35" s="63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:24" ht="11.55" customHeight="1" x14ac:dyDescent="0.3">
      <c r="A36" s="50"/>
      <c r="B36" s="50"/>
      <c r="C36" s="50"/>
      <c r="D36" s="46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:24" ht="11.55" customHeight="1" x14ac:dyDescent="0.3">
      <c r="A37" s="50"/>
      <c r="B37" s="50"/>
      <c r="C37" s="50"/>
      <c r="D37" s="46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</sheetData>
  <mergeCells count="7">
    <mergeCell ref="A9:E9"/>
    <mergeCell ref="E10:E13"/>
    <mergeCell ref="F1:K1"/>
    <mergeCell ref="L1:P1"/>
    <mergeCell ref="Q1:U1"/>
    <mergeCell ref="L7:P7"/>
    <mergeCell ref="A1:E1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Three Bays wholesale prices</vt:lpstr>
      <vt:lpstr>Three Bays distribution prices</vt:lpstr>
      <vt:lpstr>Three Bays export prices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Olaf Lyche</cp:lastModifiedBy>
  <dcterms:created xsi:type="dcterms:W3CDTF">2026-08-26T01:25:14Z</dcterms:created>
  <dcterms:modified xsi:type="dcterms:W3CDTF">2026-08-27T06:49:43Z</dcterms:modified>
</cp:coreProperties>
</file>